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External_Publications\EPR\2021\EPR Q3 2021\"/>
    </mc:Choice>
  </mc:AlternateContent>
  <xr:revisionPtr revIDLastSave="0" documentId="8_{754DD515-F508-4B34-9DFA-CABD88617056}" xr6:coauthVersionLast="46" xr6:coauthVersionMax="46" xr10:uidLastSave="{00000000-0000-0000-0000-000000000000}"/>
  <bookViews>
    <workbookView xWindow="28680" yWindow="-120" windowWidth="29040" windowHeight="15840" tabRatio="856" activeTab="6"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Calculation'!$A$1:$BB$42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'P&amp;L'!$A$1:$AY$60</definedName>
    <definedName name="Z_8A3FF670_BD86_44B8_80D6_F16ECD9AAB7E_.wvu.PrintArea" localSheetId="0" hidden="1">Introduction!$A$1:$A$49</definedName>
    <definedName name="Z_8A3FF670_BD86_44B8_80D6_F16ECD9AAB7E_.wvu.PrintArea" localSheetId="1" hidden="1">'P&amp;L'!$A$1:$AY$60</definedName>
  </definedNames>
  <calcPr calcId="191029"/>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40" i="4" l="1"/>
  <c r="BK39" i="4"/>
  <c r="BK26" i="10" l="1"/>
  <c r="BJ39" i="2"/>
  <c r="BJ37" i="2"/>
  <c r="BJ35" i="2"/>
  <c r="BJ33" i="2"/>
  <c r="BJ31" i="2"/>
  <c r="BJ29" i="2"/>
  <c r="BJ28" i="2"/>
  <c r="BJ26" i="2"/>
  <c r="BJ24" i="2"/>
  <c r="BJ22" i="2"/>
  <c r="BJ20" i="2"/>
  <c r="BJ17" i="2"/>
  <c r="BJ15" i="2"/>
  <c r="BJ13" i="2"/>
  <c r="BJ12" i="2"/>
  <c r="BJ11" i="2"/>
  <c r="BJ10" i="2"/>
  <c r="BJ8" i="2"/>
  <c r="BJ6" i="2"/>
  <c r="BJ5" i="2"/>
  <c r="BK93" i="4"/>
  <c r="BK90" i="4"/>
  <c r="BK88" i="4"/>
  <c r="BK86" i="4"/>
  <c r="BK85" i="4"/>
  <c r="BK84" i="4"/>
  <c r="BK83" i="4"/>
  <c r="BK82" i="4"/>
  <c r="BK80" i="4"/>
  <c r="BK78" i="4"/>
  <c r="BK77" i="4"/>
  <c r="BK76" i="4"/>
  <c r="BK75" i="4"/>
  <c r="BK74" i="4"/>
  <c r="BK73" i="4"/>
  <c r="BK72" i="4"/>
  <c r="BK71" i="4"/>
  <c r="BK70" i="4"/>
  <c r="BK69" i="4"/>
  <c r="BK68" i="4"/>
  <c r="BK67" i="4"/>
  <c r="BK66" i="4"/>
  <c r="BK65" i="4"/>
  <c r="BK64" i="4"/>
  <c r="BK63" i="4"/>
  <c r="BK62" i="4"/>
  <c r="BK61" i="4"/>
  <c r="BK60" i="4"/>
  <c r="BK59" i="4"/>
  <c r="BK58" i="4"/>
  <c r="BK57" i="4"/>
  <c r="BK56" i="4"/>
  <c r="BK55" i="4"/>
  <c r="BK54" i="4"/>
  <c r="BK53" i="4"/>
  <c r="BK52" i="4"/>
  <c r="BK49" i="4"/>
  <c r="BK48" i="4"/>
  <c r="BK47" i="4"/>
  <c r="BK46" i="4"/>
  <c r="BK45" i="4"/>
  <c r="BK44" i="4"/>
  <c r="BK43" i="4"/>
  <c r="BK42" i="4"/>
  <c r="BK41" i="4"/>
  <c r="BK38" i="4"/>
  <c r="BK37" i="4"/>
  <c r="BK34" i="4"/>
  <c r="BK33" i="4"/>
  <c r="BK32" i="4"/>
  <c r="BK28" i="4"/>
  <c r="BK27" i="4"/>
  <c r="BK25" i="4"/>
  <c r="BK24" i="4"/>
  <c r="BK20" i="4"/>
  <c r="BK19" i="4"/>
  <c r="BK18" i="4"/>
  <c r="BK17" i="4"/>
  <c r="BK16" i="4"/>
  <c r="BK15" i="4"/>
  <c r="BK14" i="4"/>
  <c r="BK13" i="4"/>
  <c r="BK12" i="4"/>
  <c r="BK11" i="4"/>
  <c r="BK10" i="4"/>
  <c r="BK8" i="4"/>
  <c r="BK6" i="4"/>
  <c r="BJ8" i="5"/>
  <c r="BJ7" i="5"/>
  <c r="BJ6" i="5"/>
  <c r="BJ5" i="5"/>
  <c r="BK23" i="10"/>
  <c r="BK22" i="10"/>
  <c r="BK21" i="10"/>
  <c r="BK20" i="10"/>
  <c r="BK19" i="10"/>
  <c r="BK18" i="10"/>
  <c r="BK17" i="10"/>
  <c r="BK16" i="10"/>
  <c r="BK15" i="10"/>
  <c r="BK14" i="10"/>
  <c r="BK13" i="10"/>
  <c r="BK12" i="10"/>
  <c r="BK11" i="10"/>
  <c r="BK10" i="10"/>
  <c r="BK6" i="10"/>
  <c r="BK7" i="10"/>
  <c r="BK5" i="10"/>
  <c r="BK40" i="10" l="1"/>
  <c r="BK38" i="10"/>
  <c r="BK36" i="10"/>
  <c r="BK29" i="10"/>
  <c r="BK28" i="10"/>
  <c r="BK25" i="10"/>
  <c r="BL66" i="13" l="1"/>
  <c r="BL65" i="13"/>
  <c r="BL64" i="13"/>
  <c r="BL63" i="13"/>
  <c r="BL62" i="13"/>
  <c r="BL61" i="13"/>
  <c r="BL60" i="13"/>
  <c r="BL59" i="13"/>
  <c r="BL53" i="13"/>
  <c r="BL52" i="13"/>
  <c r="BL51" i="13"/>
  <c r="BL50" i="13"/>
  <c r="BL49" i="13"/>
  <c r="BL48" i="13"/>
  <c r="BL47" i="13"/>
  <c r="BL46" i="13"/>
  <c r="BL44" i="13"/>
  <c r="BL43" i="13"/>
  <c r="BL42" i="13"/>
  <c r="BL41" i="13"/>
  <c r="BL40" i="13"/>
  <c r="BL39" i="13"/>
  <c r="BL37" i="13"/>
  <c r="BL36" i="13"/>
  <c r="BL35" i="13"/>
  <c r="BL33" i="13"/>
  <c r="BL32" i="13"/>
  <c r="BL31" i="13"/>
  <c r="BL30" i="13"/>
  <c r="BL29" i="13"/>
  <c r="BL28" i="13"/>
  <c r="BL27" i="13"/>
  <c r="BL25" i="13"/>
  <c r="BL24" i="13"/>
  <c r="BL23" i="13"/>
  <c r="BL22" i="13"/>
  <c r="BL21" i="13"/>
  <c r="BL20" i="13"/>
  <c r="BL14" i="13"/>
  <c r="BL13" i="13"/>
  <c r="BL12" i="13"/>
  <c r="BL11" i="13"/>
  <c r="BL10" i="13"/>
  <c r="BL9" i="13"/>
  <c r="BL8" i="13"/>
  <c r="BL7" i="13"/>
  <c r="BL5" i="13"/>
  <c r="AX57" i="13"/>
  <c r="AW57" i="13"/>
  <c r="AV57" i="13"/>
  <c r="AU57" i="13"/>
  <c r="AX55" i="13"/>
  <c r="AW55" i="13"/>
  <c r="AV55" i="13"/>
  <c r="AU55" i="13"/>
  <c r="AX18" i="13"/>
  <c r="AW18" i="13"/>
  <c r="AV18" i="13"/>
  <c r="AU18" i="13"/>
  <c r="AX16" i="13"/>
  <c r="AW16" i="13"/>
  <c r="AV16" i="13"/>
  <c r="AU16" i="13"/>
  <c r="AW11" i="5"/>
  <c r="AV11" i="5"/>
  <c r="AU11" i="5"/>
  <c r="AT11" i="5"/>
  <c r="BJ11" i="5" l="1"/>
  <c r="BL57" i="13"/>
  <c r="BL55" i="13"/>
  <c r="BL18" i="13"/>
  <c r="BL16" i="13"/>
  <c r="BJ102" i="4"/>
  <c r="BJ101" i="4"/>
  <c r="BJ77" i="4" l="1"/>
  <c r="BJ19" i="4"/>
  <c r="AS11" i="5" l="1"/>
  <c r="AR11" i="5"/>
  <c r="AQ11" i="5"/>
  <c r="AS26" i="10"/>
  <c r="F66" i="13" l="1"/>
  <c r="G66" i="13"/>
  <c r="H66" i="13"/>
  <c r="BI20" i="2" l="1"/>
  <c r="BI56" i="2"/>
  <c r="AQ51" i="13" l="1"/>
  <c r="AQ47" i="13"/>
  <c r="AQ43" i="13"/>
  <c r="AQ40" i="13"/>
  <c r="BJ99" i="4" l="1"/>
  <c r="BJ98" i="4"/>
  <c r="BJ90" i="4"/>
  <c r="BJ88" i="4"/>
  <c r="BJ86" i="4"/>
  <c r="BJ85" i="4"/>
  <c r="BJ84" i="4"/>
  <c r="BJ83" i="4"/>
  <c r="BJ82" i="4"/>
  <c r="BJ80" i="4"/>
  <c r="BJ78" i="4"/>
  <c r="BJ76" i="4"/>
  <c r="BJ75" i="4"/>
  <c r="BJ74" i="4"/>
  <c r="BJ73" i="4"/>
  <c r="BJ72" i="4"/>
  <c r="BJ71" i="4"/>
  <c r="BJ70" i="4"/>
  <c r="BJ69" i="4"/>
  <c r="BJ68" i="4"/>
  <c r="BJ67" i="4"/>
  <c r="BJ66" i="4"/>
  <c r="BJ65" i="4"/>
  <c r="BJ64" i="4"/>
  <c r="BJ63" i="4"/>
  <c r="BJ62" i="4"/>
  <c r="BJ61" i="4"/>
  <c r="BJ60" i="4"/>
  <c r="BJ59" i="4"/>
  <c r="BJ58" i="4"/>
  <c r="BJ57" i="4"/>
  <c r="BJ56" i="4"/>
  <c r="BJ55" i="4"/>
  <c r="BJ54" i="4"/>
  <c r="BJ53" i="4"/>
  <c r="BJ52" i="4"/>
  <c r="BJ49" i="4"/>
  <c r="BJ48" i="4"/>
  <c r="BJ47" i="4"/>
  <c r="BJ46" i="4"/>
  <c r="BJ45" i="4"/>
  <c r="BJ44" i="4"/>
  <c r="BJ43" i="4"/>
  <c r="BJ42" i="4"/>
  <c r="BJ41" i="4"/>
  <c r="BJ38" i="4"/>
  <c r="BJ37" i="4"/>
  <c r="BJ34" i="4"/>
  <c r="BJ33" i="4"/>
  <c r="BJ32" i="4"/>
  <c r="BJ28" i="4"/>
  <c r="BJ27" i="4"/>
  <c r="BJ25" i="4"/>
  <c r="BJ24" i="4"/>
  <c r="BJ20" i="4"/>
  <c r="BJ18" i="4"/>
  <c r="BJ17" i="4"/>
  <c r="BJ16" i="4"/>
  <c r="BJ15" i="4"/>
  <c r="BJ14" i="4"/>
  <c r="BJ13" i="4"/>
  <c r="BJ12" i="4"/>
  <c r="BJ11" i="4"/>
  <c r="BJ10" i="4"/>
  <c r="BJ8" i="4"/>
  <c r="BJ6" i="4"/>
  <c r="BH5" i="2"/>
  <c r="BH6" i="2"/>
  <c r="BH8" i="2"/>
  <c r="BH10" i="2"/>
  <c r="BH11" i="2"/>
  <c r="BH12" i="2"/>
  <c r="BH13" i="2"/>
  <c r="BH15" i="2"/>
  <c r="BH17" i="2"/>
  <c r="BH22" i="2"/>
  <c r="BH24" i="2"/>
  <c r="BH26" i="2"/>
  <c r="BH28" i="2"/>
  <c r="BH29" i="2"/>
  <c r="BH31" i="2"/>
  <c r="BH35" i="2"/>
  <c r="BH37" i="2"/>
  <c r="BH39" i="2"/>
  <c r="BH56" i="2"/>
  <c r="AP26" i="10"/>
  <c r="BJ40" i="10" l="1"/>
  <c r="BJ38" i="10"/>
  <c r="BJ36" i="10"/>
  <c r="BJ29" i="10"/>
  <c r="BJ28" i="10"/>
  <c r="BJ25" i="10"/>
  <c r="BJ26" i="10" s="1"/>
  <c r="BJ23" i="10"/>
  <c r="BJ22" i="10"/>
  <c r="BJ21" i="10"/>
  <c r="BJ20" i="10"/>
  <c r="BJ19" i="10"/>
  <c r="BJ18" i="10"/>
  <c r="BJ17" i="10"/>
  <c r="BJ15" i="10"/>
  <c r="BJ13" i="10"/>
  <c r="BJ12" i="10"/>
  <c r="BJ11" i="10"/>
  <c r="BJ10" i="10"/>
  <c r="BJ7" i="10"/>
  <c r="BJ6" i="10"/>
  <c r="BJ5" i="10"/>
  <c r="AQ57" i="13"/>
  <c r="AQ55" i="13"/>
  <c r="AQ18" i="13"/>
  <c r="AQ16" i="13"/>
  <c r="AS57" i="13"/>
  <c r="AS55" i="13"/>
  <c r="AT57" i="13"/>
  <c r="AR57" i="13"/>
  <c r="AT55" i="13"/>
  <c r="AR55" i="13"/>
  <c r="AT18" i="13"/>
  <c r="AS18" i="13"/>
  <c r="AR18" i="13"/>
  <c r="AT16" i="13"/>
  <c r="AS16" i="13"/>
  <c r="AR16" i="13"/>
  <c r="AP11" i="5"/>
  <c r="BI11" i="5" s="1"/>
  <c r="BI8" i="5"/>
  <c r="BI7" i="5"/>
  <c r="BI5" i="5"/>
  <c r="BI6" i="5"/>
  <c r="BI39" i="2"/>
  <c r="BI37" i="2"/>
  <c r="BI35" i="2"/>
  <c r="BI33" i="2"/>
  <c r="BI31" i="2"/>
  <c r="BI29" i="2"/>
  <c r="BI28" i="2"/>
  <c r="BI26" i="2"/>
  <c r="BI24" i="2"/>
  <c r="BI22" i="2"/>
  <c r="BI17" i="2"/>
  <c r="BI15" i="2"/>
  <c r="BI13" i="2"/>
  <c r="BI12" i="2"/>
  <c r="BI11" i="2"/>
  <c r="BI10" i="2"/>
  <c r="BI8" i="2"/>
  <c r="BI6" i="2"/>
  <c r="BI5" i="2"/>
  <c r="BK57" i="13" l="1"/>
  <c r="BK55" i="13"/>
  <c r="BK18" i="13"/>
  <c r="BK16" i="13"/>
  <c r="BI40" i="10" l="1"/>
  <c r="BI38" i="10"/>
  <c r="BI36" i="10"/>
  <c r="BI55" i="4"/>
  <c r="BI54" i="4"/>
  <c r="BI53" i="4"/>
  <c r="BI90" i="4"/>
  <c r="BI88" i="4"/>
  <c r="BI86" i="4"/>
  <c r="BI85" i="4"/>
  <c r="BI84" i="4"/>
  <c r="BI83" i="4"/>
  <c r="BI82" i="4"/>
  <c r="BI80" i="4"/>
  <c r="BI78" i="4"/>
  <c r="BI76" i="4"/>
  <c r="BI75" i="4"/>
  <c r="BI74" i="4"/>
  <c r="BI73" i="4"/>
  <c r="BI72" i="4"/>
  <c r="BI71" i="4"/>
  <c r="BI70" i="4"/>
  <c r="BI69" i="4"/>
  <c r="BI68" i="4"/>
  <c r="BI67" i="4"/>
  <c r="BI66" i="4"/>
  <c r="BI65" i="4"/>
  <c r="BI64" i="4"/>
  <c r="BI63" i="4"/>
  <c r="BI62" i="4"/>
  <c r="BI61" i="4"/>
  <c r="BI60" i="4"/>
  <c r="BI59" i="4"/>
  <c r="BI58" i="4"/>
  <c r="BI57" i="4"/>
  <c r="BI56" i="4"/>
  <c r="BI52" i="4"/>
  <c r="BI49" i="4"/>
  <c r="BI48" i="4"/>
  <c r="BI47" i="4"/>
  <c r="BI46" i="4"/>
  <c r="BI45" i="4"/>
  <c r="BI44" i="4"/>
  <c r="BI43" i="4"/>
  <c r="BI42" i="4"/>
  <c r="BI41" i="4"/>
  <c r="BI38" i="4"/>
  <c r="BI37" i="4"/>
  <c r="BI34" i="4"/>
  <c r="BI33" i="4"/>
  <c r="BI32" i="4"/>
  <c r="BI28" i="4"/>
  <c r="BI27" i="4"/>
  <c r="BI25" i="4"/>
  <c r="BI24" i="4"/>
  <c r="BI20" i="4"/>
  <c r="BI18" i="4"/>
  <c r="BI17" i="4"/>
  <c r="BI16" i="4"/>
  <c r="BI15" i="4"/>
  <c r="BI14" i="4"/>
  <c r="BI13" i="4"/>
  <c r="BI12" i="4"/>
  <c r="BI11" i="4"/>
  <c r="BI10" i="4"/>
  <c r="BI8" i="4"/>
  <c r="BI6" i="4"/>
  <c r="BI29" i="10" l="1"/>
  <c r="BI28" i="10"/>
  <c r="BI25" i="10"/>
  <c r="BI26" i="10" s="1"/>
  <c r="BI23" i="10"/>
  <c r="BI22" i="10"/>
  <c r="BI21" i="10"/>
  <c r="BI20" i="10"/>
  <c r="BI19" i="10"/>
  <c r="BI18" i="10"/>
  <c r="BI17" i="10"/>
  <c r="BI15" i="10"/>
  <c r="BI13" i="10"/>
  <c r="BI12" i="10"/>
  <c r="BI11" i="10"/>
  <c r="BI10" i="10"/>
  <c r="BI7" i="10"/>
  <c r="BI6" i="10"/>
  <c r="BI5" i="10"/>
  <c r="BJ66" i="13" l="1"/>
  <c r="AP53" i="13" l="1"/>
  <c r="AP57" i="13" s="1"/>
  <c r="AP52" i="13"/>
  <c r="AP51" i="13"/>
  <c r="AP50" i="13"/>
  <c r="AP49" i="13"/>
  <c r="AP48" i="13"/>
  <c r="AP47" i="13"/>
  <c r="AP46" i="13"/>
  <c r="AP55" i="13" s="1"/>
  <c r="AO55" i="13"/>
  <c r="AO57" i="13"/>
  <c r="AP18" i="13"/>
  <c r="AP16" i="13"/>
  <c r="BJ18" i="13"/>
  <c r="BJ65" i="13"/>
  <c r="BJ64" i="13"/>
  <c r="BJ63" i="13"/>
  <c r="BJ62" i="13"/>
  <c r="BJ61" i="13"/>
  <c r="BJ60" i="13"/>
  <c r="BJ59" i="13"/>
  <c r="BJ44" i="13"/>
  <c r="BJ43" i="13"/>
  <c r="BJ42" i="13"/>
  <c r="BJ41" i="13"/>
  <c r="BJ40" i="13"/>
  <c r="BJ39" i="13"/>
  <c r="BJ37" i="13"/>
  <c r="BJ36" i="13"/>
  <c r="BJ35" i="13"/>
  <c r="BJ33" i="13"/>
  <c r="BJ32" i="13"/>
  <c r="BJ31" i="13"/>
  <c r="BJ30" i="13"/>
  <c r="BJ29" i="13"/>
  <c r="BJ28" i="13"/>
  <c r="BJ27" i="13"/>
  <c r="BJ25" i="13"/>
  <c r="BJ24" i="13"/>
  <c r="BJ23" i="13"/>
  <c r="BJ22" i="13"/>
  <c r="BJ21" i="13"/>
  <c r="BJ20" i="13"/>
  <c r="BJ14" i="13"/>
  <c r="BJ13" i="13"/>
  <c r="BJ12" i="13"/>
  <c r="BJ11" i="13"/>
  <c r="BJ10" i="13"/>
  <c r="BJ9" i="13"/>
  <c r="BJ8" i="13"/>
  <c r="BJ7" i="13"/>
  <c r="BJ5" i="13"/>
  <c r="BJ16" i="13" l="1"/>
  <c r="AP95" i="4"/>
  <c r="AO18" i="13" l="1"/>
  <c r="AO16" i="13"/>
  <c r="AN53" i="13" l="1"/>
  <c r="BJ53" i="13" s="1"/>
  <c r="BJ57" i="13" s="1"/>
  <c r="AN52" i="13"/>
  <c r="BJ52" i="13" s="1"/>
  <c r="AN51" i="13"/>
  <c r="BJ51" i="13" s="1"/>
  <c r="AN50" i="13"/>
  <c r="BJ50" i="13" s="1"/>
  <c r="AN49" i="13"/>
  <c r="BJ49" i="13" s="1"/>
  <c r="AN48" i="13"/>
  <c r="BJ48" i="13" s="1"/>
  <c r="AN47" i="13"/>
  <c r="BJ47" i="13" s="1"/>
  <c r="AN57" i="13" l="1"/>
  <c r="AN46" i="13"/>
  <c r="AN18" i="13"/>
  <c r="AN16" i="13"/>
  <c r="AN55" i="13" l="1"/>
  <c r="BJ46" i="13"/>
  <c r="BJ55" i="13" s="1"/>
  <c r="BE52" i="4"/>
  <c r="BD52" i="4"/>
  <c r="BC52" i="4"/>
  <c r="BF10" i="5" l="1"/>
  <c r="BE10" i="5"/>
  <c r="BF9" i="5"/>
  <c r="BE9" i="5"/>
  <c r="BF8" i="5"/>
  <c r="BE8" i="5"/>
  <c r="BF7" i="5"/>
  <c r="BE7" i="5"/>
  <c r="BF6" i="5"/>
  <c r="BE6" i="5"/>
  <c r="BF5" i="5"/>
  <c r="BE5" i="5"/>
  <c r="AA11" i="5"/>
  <c r="AB11" i="5"/>
  <c r="AC11" i="5"/>
  <c r="AD11" i="5"/>
  <c r="AE11" i="5"/>
  <c r="AF11" i="5"/>
  <c r="AG11" i="5"/>
  <c r="AH11" i="5"/>
  <c r="AI11" i="5"/>
  <c r="AJ11" i="5"/>
  <c r="Z11" i="5"/>
  <c r="BE11" i="5" l="1"/>
  <c r="BF11" i="5"/>
  <c r="AH57" i="13"/>
  <c r="AH55" i="13"/>
  <c r="AH18" i="13"/>
  <c r="AH16" i="13"/>
  <c r="BF23" i="5" l="1"/>
  <c r="BF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F103" i="13"/>
  <c r="BE103" i="13"/>
  <c r="AA103" i="13"/>
  <c r="Y103" i="13"/>
  <c r="X103" i="13"/>
  <c r="W103" i="13"/>
  <c r="V103" i="13"/>
  <c r="U103" i="13"/>
  <c r="T103" i="13"/>
  <c r="S103" i="13"/>
  <c r="BF102" i="13"/>
  <c r="BE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D100" i="13"/>
  <c r="BC100" i="13"/>
  <c r="BB100" i="13"/>
  <c r="BA100" i="13"/>
  <c r="R100" i="13"/>
  <c r="R103" i="13" s="1"/>
  <c r="Q100" i="13"/>
  <c r="Q103" i="13" s="1"/>
  <c r="P100" i="13"/>
  <c r="O100" i="13"/>
  <c r="N100" i="13"/>
  <c r="M100" i="13"/>
  <c r="L100" i="13"/>
  <c r="K100" i="13"/>
  <c r="J100" i="13"/>
  <c r="I100" i="13"/>
  <c r="H100" i="13"/>
  <c r="G100" i="13"/>
  <c r="F100" i="13"/>
  <c r="E100" i="13"/>
  <c r="D100" i="13"/>
  <c r="C100" i="13"/>
  <c r="B100" i="13"/>
  <c r="BD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D95" i="13"/>
  <c r="BC95" i="13"/>
  <c r="BB95" i="13"/>
  <c r="BA95" i="13"/>
  <c r="BD94" i="13"/>
  <c r="BC94" i="13"/>
  <c r="BB94" i="13"/>
  <c r="BA94" i="13"/>
  <c r="BD92" i="13"/>
  <c r="BC92" i="13"/>
  <c r="BB92" i="13"/>
  <c r="BA92" i="13"/>
  <c r="BD91" i="13"/>
  <c r="BC91" i="13"/>
  <c r="BB91" i="13"/>
  <c r="BA91" i="13"/>
  <c r="BD90" i="13"/>
  <c r="BC90" i="13"/>
  <c r="BB90" i="13"/>
  <c r="BA90" i="13"/>
  <c r="BD89" i="13"/>
  <c r="BD102" i="13" s="1"/>
  <c r="BC89" i="13"/>
  <c r="BC102" i="13" s="1"/>
  <c r="BB89" i="13"/>
  <c r="BB102" i="13" s="1"/>
  <c r="BA89" i="13"/>
  <c r="BA102" i="13" s="1"/>
  <c r="P87" i="13"/>
  <c r="O87" i="13"/>
  <c r="N87" i="13"/>
  <c r="M87" i="13"/>
  <c r="L87" i="13"/>
  <c r="K87" i="13"/>
  <c r="J87" i="13"/>
  <c r="I87" i="13"/>
  <c r="H87" i="13"/>
  <c r="G87" i="13"/>
  <c r="F87" i="13"/>
  <c r="E87" i="13"/>
  <c r="D87" i="13"/>
  <c r="C87" i="13"/>
  <c r="B87" i="13"/>
  <c r="BD86" i="13"/>
  <c r="BC86" i="13"/>
  <c r="BB86" i="13"/>
  <c r="BA86" i="13"/>
  <c r="BD85" i="13"/>
  <c r="BC85" i="13"/>
  <c r="BB85" i="13"/>
  <c r="BA85" i="13"/>
  <c r="P83" i="13"/>
  <c r="O83" i="13"/>
  <c r="N83" i="13"/>
  <c r="M83" i="13"/>
  <c r="L83" i="13"/>
  <c r="K83" i="13"/>
  <c r="J83" i="13"/>
  <c r="I83" i="13"/>
  <c r="H83" i="13"/>
  <c r="G83" i="13"/>
  <c r="F83" i="13"/>
  <c r="E83" i="13"/>
  <c r="D83" i="13"/>
  <c r="C83" i="13"/>
  <c r="B83" i="13"/>
  <c r="BD82" i="13"/>
  <c r="BC82" i="13"/>
  <c r="BB82" i="13"/>
  <c r="BA82" i="13"/>
  <c r="BD81" i="13"/>
  <c r="BC81" i="13"/>
  <c r="BB81" i="13"/>
  <c r="BA81" i="13"/>
  <c r="BD79" i="13"/>
  <c r="BC79" i="13"/>
  <c r="BB79" i="13"/>
  <c r="BA79" i="13"/>
  <c r="BD78" i="13"/>
  <c r="BC78" i="13"/>
  <c r="BB78" i="13"/>
  <c r="BA78" i="13"/>
  <c r="BD77" i="13"/>
  <c r="BC77" i="13"/>
  <c r="BB77" i="13"/>
  <c r="BA77" i="13"/>
  <c r="BD76" i="13"/>
  <c r="BC76" i="13"/>
  <c r="BB76" i="13"/>
  <c r="BA76" i="13"/>
  <c r="BD75" i="13"/>
  <c r="BB74" i="13"/>
  <c r="BA74" i="13"/>
  <c r="P74" i="13"/>
  <c r="O74" i="13"/>
  <c r="N74" i="13"/>
  <c r="M74" i="13"/>
  <c r="L74" i="13"/>
  <c r="K74" i="13"/>
  <c r="J74" i="13"/>
  <c r="I74" i="13"/>
  <c r="H74" i="13"/>
  <c r="G74" i="13"/>
  <c r="F74" i="13"/>
  <c r="E74" i="13"/>
  <c r="D74" i="13"/>
  <c r="C74" i="13"/>
  <c r="B74" i="13"/>
  <c r="BD73" i="13"/>
  <c r="BC73" i="13"/>
  <c r="BD72" i="13"/>
  <c r="BC72" i="13"/>
  <c r="P70" i="13"/>
  <c r="O70" i="13"/>
  <c r="N70" i="13"/>
  <c r="M70" i="13"/>
  <c r="L70" i="13"/>
  <c r="K70" i="13"/>
  <c r="J70" i="13"/>
  <c r="I70" i="13"/>
  <c r="H70" i="13"/>
  <c r="G70" i="13"/>
  <c r="F70" i="13"/>
  <c r="E70" i="13"/>
  <c r="D70" i="13"/>
  <c r="C70" i="13"/>
  <c r="B70" i="13"/>
  <c r="BD69" i="13"/>
  <c r="BC69" i="13"/>
  <c r="BB69" i="13"/>
  <c r="BA69" i="13"/>
  <c r="BD68" i="13"/>
  <c r="BC68" i="13"/>
  <c r="BB68" i="13"/>
  <c r="BA68" i="13"/>
  <c r="BC70" i="13" l="1"/>
  <c r="M103" i="13"/>
  <c r="F103" i="13"/>
  <c r="BC74" i="13"/>
  <c r="BB83" i="13"/>
  <c r="BD83" i="13"/>
  <c r="BD74" i="13"/>
  <c r="BA83" i="13"/>
  <c r="BC83" i="13"/>
  <c r="BD87" i="13"/>
  <c r="BA70" i="13"/>
  <c r="BD96" i="13"/>
  <c r="BD103" i="13" s="1"/>
  <c r="BA87" i="13"/>
  <c r="BB87" i="13"/>
  <c r="BC87" i="13"/>
  <c r="BB70" i="13"/>
  <c r="BD70" i="13"/>
  <c r="BA96" i="13"/>
  <c r="BA103" i="13" s="1"/>
  <c r="BB96" i="13"/>
  <c r="BB103" i="13" s="1"/>
  <c r="N103" i="13"/>
  <c r="BC96" i="13"/>
  <c r="BC103" i="13" s="1"/>
  <c r="AC57" i="13" l="1"/>
  <c r="AB57" i="13"/>
  <c r="AC55" i="13"/>
  <c r="AC16" i="13"/>
  <c r="AC18" i="13"/>
  <c r="AB55" i="13" l="1"/>
  <c r="AB18" i="13"/>
  <c r="AB16" i="13"/>
  <c r="BF60" i="13" l="1"/>
  <c r="BE60" i="13"/>
  <c r="BD60" i="13"/>
  <c r="BC60" i="13"/>
  <c r="BB60" i="13"/>
  <c r="BA60" i="13"/>
  <c r="AA57" i="13"/>
  <c r="AA55" i="13"/>
  <c r="AA18" i="13"/>
  <c r="AA16" i="13"/>
  <c r="BE28" i="4" l="1"/>
  <c r="Z20" i="4"/>
  <c r="Z28" i="4"/>
  <c r="BE43" i="4" l="1"/>
  <c r="BD15" i="4" l="1"/>
  <c r="BE46" i="13" l="1"/>
  <c r="BE76" i="13" s="1"/>
  <c r="BE18" i="4" l="1"/>
  <c r="BD18" i="4"/>
  <c r="BC18" i="4"/>
  <c r="BA18" i="4"/>
  <c r="BE15" i="4"/>
  <c r="BE93" i="4"/>
  <c r="BE90" i="4"/>
  <c r="BE88" i="4"/>
  <c r="BE86" i="4"/>
  <c r="BE85" i="4"/>
  <c r="BE84" i="4"/>
  <c r="BE83" i="4"/>
  <c r="BE82" i="4"/>
  <c r="BE80" i="4"/>
  <c r="BE78" i="4"/>
  <c r="BE75" i="4"/>
  <c r="BE73" i="4"/>
  <c r="BE72" i="4"/>
  <c r="BE71" i="4"/>
  <c r="BE70" i="4"/>
  <c r="BE68" i="4"/>
  <c r="BE61" i="4"/>
  <c r="BE60" i="4"/>
  <c r="BE49" i="4"/>
  <c r="BE48" i="4"/>
  <c r="BE45" i="4"/>
  <c r="BE44" i="4"/>
  <c r="BE42" i="4"/>
  <c r="BE41" i="4"/>
  <c r="BE38" i="4"/>
  <c r="BE37" i="4"/>
  <c r="BE34" i="4"/>
  <c r="BE33" i="4"/>
  <c r="BE32" i="4"/>
  <c r="BE20" i="4"/>
  <c r="BE25" i="4"/>
  <c r="BE16" i="4"/>
  <c r="BE14" i="4"/>
  <c r="BE13" i="4"/>
  <c r="BE11" i="4"/>
  <c r="BE10" i="4"/>
  <c r="BE8" i="4"/>
  <c r="BE6" i="4"/>
  <c r="BF57" i="13" l="1"/>
  <c r="BF55" i="13"/>
  <c r="BF18" i="13"/>
  <c r="BF16" i="13"/>
  <c r="BD20" i="5" l="1"/>
  <c r="BD24" i="5" s="1"/>
  <c r="BD37" i="5" l="1"/>
  <c r="BD31" i="5"/>
  <c r="BD35" i="5"/>
  <c r="BD33" i="5"/>
  <c r="BD29" i="5"/>
  <c r="BD14" i="4" l="1"/>
  <c r="BD13" i="4"/>
  <c r="Y57" i="13" l="1"/>
  <c r="Y55" i="13"/>
  <c r="Y18" i="13"/>
  <c r="Y16" i="13"/>
  <c r="X57" i="13"/>
  <c r="X55" i="13"/>
  <c r="X18" i="13"/>
  <c r="X16" i="13"/>
  <c r="W57" i="13"/>
  <c r="W55" i="13"/>
  <c r="W18" i="13"/>
  <c r="W16" i="13"/>
  <c r="BA33" i="4" l="1"/>
  <c r="BA32" i="4"/>
  <c r="BA20" i="4"/>
  <c r="BA30" i="4"/>
  <c r="BA29" i="4"/>
  <c r="BA26" i="4"/>
  <c r="BA25" i="4"/>
  <c r="BA23" i="4"/>
  <c r="BA16" i="4"/>
  <c r="BA10" i="4"/>
  <c r="BA8" i="4"/>
  <c r="BA6" i="4"/>
  <c r="BA34" i="4" l="1"/>
  <c r="BD64" i="13"/>
  <c r="BC64" i="13"/>
  <c r="BB64" i="13"/>
  <c r="BA64" i="13"/>
  <c r="BD61" i="13"/>
  <c r="BC61" i="13"/>
  <c r="BB61" i="13"/>
  <c r="BA61" i="13"/>
  <c r="BC23" i="2"/>
  <c r="BD70" i="4" l="1"/>
  <c r="BD66" i="4" l="1"/>
  <c r="BD65" i="4"/>
  <c r="BD93" i="4"/>
  <c r="BD90" i="4"/>
  <c r="BD88" i="4"/>
  <c r="BD86" i="4"/>
  <c r="BD85" i="4"/>
  <c r="BD84" i="4"/>
  <c r="BD83" i="4"/>
  <c r="BD82" i="4"/>
  <c r="BD80" i="4"/>
  <c r="BD78" i="4"/>
  <c r="BD73" i="4"/>
  <c r="BD72" i="4"/>
  <c r="BD71" i="4"/>
  <c r="BD68" i="4"/>
  <c r="BD62" i="4"/>
  <c r="BD61" i="4"/>
  <c r="BD60" i="4"/>
  <c r="BD59" i="4"/>
  <c r="BD58" i="4"/>
  <c r="BD49" i="4"/>
  <c r="BD48" i="4"/>
  <c r="BD45" i="4"/>
  <c r="BD44" i="4"/>
  <c r="BD43" i="4"/>
  <c r="BD42" i="4"/>
  <c r="BD41" i="4"/>
  <c r="BD38" i="4"/>
  <c r="BD37" i="4"/>
  <c r="BD34" i="4"/>
  <c r="BD33" i="4"/>
  <c r="BD32" i="4"/>
  <c r="BD20" i="4"/>
  <c r="BD30" i="4"/>
  <c r="BD29" i="4"/>
  <c r="BD26" i="4"/>
  <c r="BD25" i="4"/>
  <c r="BD23" i="4"/>
  <c r="BD17" i="4"/>
  <c r="BD16" i="4"/>
  <c r="BD11" i="4"/>
  <c r="BD10" i="4"/>
  <c r="BD8" i="4"/>
  <c r="BD6" i="4"/>
  <c r="BC39" i="2" l="1"/>
  <c r="BC37" i="2"/>
  <c r="BC35" i="2"/>
  <c r="BC31" i="2"/>
  <c r="BC29" i="2"/>
  <c r="BC28" i="2"/>
  <c r="BC26" i="2"/>
  <c r="BC24" i="2"/>
  <c r="BC22" i="2"/>
  <c r="BC21" i="2"/>
  <c r="BC20" i="2"/>
  <c r="BC17" i="2"/>
  <c r="BC15" i="2"/>
  <c r="BC13" i="2"/>
  <c r="BC11" i="2"/>
  <c r="BC10" i="2"/>
  <c r="BC8" i="2"/>
  <c r="BC6" i="2"/>
  <c r="BC5" i="2"/>
  <c r="U7" i="14" l="1"/>
  <c r="U10" i="14" s="1"/>
  <c r="U109" i="14" l="1"/>
  <c r="AQ109" i="14" l="1"/>
  <c r="U108" i="14"/>
  <c r="BE16" i="13"/>
  <c r="AQ108" i="14" l="1"/>
  <c r="AQ111" i="14" s="1"/>
  <c r="U111" i="14"/>
  <c r="U13" i="13"/>
  <c r="BE55" i="13"/>
  <c r="V16" i="13" l="1"/>
  <c r="U16" i="13"/>
  <c r="BE18" i="13"/>
  <c r="T57" i="13"/>
  <c r="T55" i="13"/>
  <c r="T18" i="13"/>
  <c r="T16" i="13"/>
  <c r="U55" i="13" l="1"/>
  <c r="V55" i="13"/>
  <c r="U18" i="13"/>
  <c r="V18" i="13"/>
  <c r="BE57" i="13"/>
  <c r="BB35" i="5"/>
  <c r="BB33" i="5"/>
  <c r="BB31" i="5"/>
  <c r="BB29" i="5"/>
  <c r="U57" i="13" l="1"/>
  <c r="V57" i="13"/>
  <c r="BA35" i="5"/>
  <c r="AZ35" i="5"/>
  <c r="AY35" i="5"/>
  <c r="BA33" i="5"/>
  <c r="AZ33" i="5"/>
  <c r="AY33" i="5"/>
  <c r="BA31" i="5"/>
  <c r="AZ31" i="5"/>
  <c r="AY31" i="5"/>
  <c r="BA29" i="5"/>
  <c r="AZ29" i="5"/>
  <c r="AY29" i="5"/>
  <c r="BA37" i="5" l="1"/>
  <c r="AZ37" i="5"/>
  <c r="AY37" i="5"/>
  <c r="T109" i="14"/>
  <c r="T111" i="14" l="1"/>
  <c r="S109" i="14" l="1"/>
  <c r="Q109" i="14"/>
  <c r="Q111" i="14" s="1"/>
  <c r="R109" i="14"/>
  <c r="S57" i="13"/>
  <c r="S55" i="13"/>
  <c r="S18" i="13"/>
  <c r="S16" i="13"/>
  <c r="S108" i="14" l="1"/>
  <c r="S111" i="14" s="1"/>
  <c r="R57" i="13"/>
  <c r="R55" i="13"/>
  <c r="R18" i="13"/>
  <c r="R16" i="13"/>
  <c r="BC63" i="13"/>
  <c r="BC44" i="4"/>
  <c r="BC90" i="4"/>
  <c r="BC86" i="4"/>
  <c r="BC80" i="4"/>
  <c r="BC78" i="4"/>
  <c r="BC73" i="4"/>
  <c r="BC72" i="4"/>
  <c r="BC68" i="4"/>
  <c r="BC62" i="4"/>
  <c r="BC61" i="4"/>
  <c r="BC60" i="4"/>
  <c r="BC59" i="4"/>
  <c r="BC58" i="4"/>
  <c r="BC49" i="4"/>
  <c r="BC48" i="4"/>
  <c r="BC45" i="4"/>
  <c r="BC43" i="4"/>
  <c r="BC41" i="4"/>
  <c r="BC38" i="4"/>
  <c r="BC37" i="4"/>
  <c r="BC34" i="4"/>
  <c r="BC33" i="4"/>
  <c r="BC32" i="4"/>
  <c r="BC20" i="4"/>
  <c r="BC30" i="4"/>
  <c r="BC29" i="4"/>
  <c r="BC26" i="4"/>
  <c r="BC25" i="4"/>
  <c r="BC23" i="4"/>
  <c r="BC17" i="4"/>
  <c r="BC16" i="4"/>
  <c r="BC11" i="4"/>
  <c r="BC10" i="4"/>
  <c r="BC6" i="4"/>
  <c r="Q57" i="13"/>
  <c r="Q55" i="13"/>
  <c r="Q18" i="13"/>
  <c r="Q16" i="13"/>
  <c r="BD67" i="13"/>
  <c r="BD65" i="13"/>
  <c r="BD63" i="13"/>
  <c r="BD62" i="13"/>
  <c r="BD59" i="13"/>
  <c r="BD52" i="13"/>
  <c r="BD51" i="13"/>
  <c r="BD49" i="13"/>
  <c r="BD48" i="13"/>
  <c r="BD47" i="13"/>
  <c r="BD45" i="13"/>
  <c r="BD43" i="13"/>
  <c r="BD41" i="13"/>
  <c r="BD40" i="13"/>
  <c r="BD39" i="13"/>
  <c r="BD34" i="13"/>
  <c r="BD32" i="13"/>
  <c r="BD30" i="13"/>
  <c r="BD29" i="13"/>
  <c r="BD28" i="13"/>
  <c r="BD27" i="13"/>
  <c r="BD26" i="13"/>
  <c r="BD24" i="13"/>
  <c r="BD22" i="13"/>
  <c r="BD21" i="13"/>
  <c r="BD20" i="13"/>
  <c r="BD13" i="13"/>
  <c r="BD12" i="13"/>
  <c r="BD10" i="13"/>
  <c r="BD9" i="13"/>
  <c r="BD8" i="13"/>
  <c r="BD7" i="13"/>
  <c r="BD5" i="13"/>
  <c r="Q20" i="5"/>
  <c r="F34" i="4"/>
  <c r="G34" i="4"/>
  <c r="H34" i="4"/>
  <c r="I34" i="4"/>
  <c r="O14" i="13"/>
  <c r="O18" i="13" s="1"/>
  <c r="BB22" i="13"/>
  <c r="BA22" i="13"/>
  <c r="BC65" i="13"/>
  <c r="BC62" i="13"/>
  <c r="BC59" i="13"/>
  <c r="BC52" i="13"/>
  <c r="BC51" i="13"/>
  <c r="BC49" i="13"/>
  <c r="BC48" i="13"/>
  <c r="BC47" i="13"/>
  <c r="BC43" i="13"/>
  <c r="BC41" i="13"/>
  <c r="BC40" i="13"/>
  <c r="BC39" i="13"/>
  <c r="BC32" i="13"/>
  <c r="BC30" i="13"/>
  <c r="BC29" i="13"/>
  <c r="BC28" i="13"/>
  <c r="BC27" i="13"/>
  <c r="BC24" i="13"/>
  <c r="BC22" i="13"/>
  <c r="BC21" i="13"/>
  <c r="BC20" i="13"/>
  <c r="BC13" i="13"/>
  <c r="BC12" i="13"/>
  <c r="BC10" i="13"/>
  <c r="BC9" i="13"/>
  <c r="BC8" i="13"/>
  <c r="BC7" i="13"/>
  <c r="BB10" i="13"/>
  <c r="BA10" i="13"/>
  <c r="BB49" i="13"/>
  <c r="BB30" i="13"/>
  <c r="BA49" i="13"/>
  <c r="BA30" i="13"/>
  <c r="M50" i="5"/>
  <c r="L50" i="5"/>
  <c r="K50" i="5"/>
  <c r="J50" i="5"/>
  <c r="I50" i="5"/>
  <c r="H50" i="5"/>
  <c r="G50" i="5"/>
  <c r="F50" i="5"/>
  <c r="E50" i="5"/>
  <c r="D50" i="5"/>
  <c r="C50" i="5"/>
  <c r="B50" i="5"/>
  <c r="BA48" i="5"/>
  <c r="AZ48" i="5"/>
  <c r="AY48" i="5"/>
  <c r="BA46" i="5"/>
  <c r="AZ46" i="5"/>
  <c r="AY46" i="5"/>
  <c r="BA44" i="5"/>
  <c r="AZ44" i="5"/>
  <c r="AY44" i="5"/>
  <c r="BA42" i="5"/>
  <c r="AZ42" i="5"/>
  <c r="AY42" i="5"/>
  <c r="BA23" i="5"/>
  <c r="AZ23" i="5"/>
  <c r="BA22" i="5"/>
  <c r="AZ22" i="5"/>
  <c r="BA19" i="5"/>
  <c r="AZ19" i="5"/>
  <c r="BA18" i="5"/>
  <c r="AZ18" i="5"/>
  <c r="AY23" i="5"/>
  <c r="AY22" i="5"/>
  <c r="AY19" i="5"/>
  <c r="AY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A7" i="13"/>
  <c r="BA8" i="13"/>
  <c r="BA9" i="13"/>
  <c r="BA12" i="13"/>
  <c r="BA13" i="13"/>
  <c r="BA20" i="13"/>
  <c r="BA21" i="13"/>
  <c r="BA24" i="13"/>
  <c r="BA27" i="13"/>
  <c r="BA28" i="13"/>
  <c r="BA29" i="13"/>
  <c r="BA32" i="13"/>
  <c r="BA39" i="13"/>
  <c r="BA40" i="13"/>
  <c r="BA41" i="13"/>
  <c r="BA43" i="13"/>
  <c r="BA47" i="13"/>
  <c r="BA48" i="13"/>
  <c r="BA51" i="13"/>
  <c r="BA52" i="13"/>
  <c r="BA59" i="13"/>
  <c r="BA62" i="13"/>
  <c r="BA63" i="13"/>
  <c r="BA65" i="13"/>
  <c r="M66" i="13"/>
  <c r="M53" i="13"/>
  <c r="M44" i="13"/>
  <c r="M33" i="13"/>
  <c r="M25" i="13"/>
  <c r="M14" i="13"/>
  <c r="L53" i="13"/>
  <c r="L14" i="13"/>
  <c r="L25" i="13"/>
  <c r="L33" i="13"/>
  <c r="L44" i="13"/>
  <c r="L66" i="13"/>
  <c r="BB43" i="13"/>
  <c r="BB41" i="13"/>
  <c r="BB40" i="13"/>
  <c r="BB39" i="13"/>
  <c r="J44" i="13"/>
  <c r="I44" i="13"/>
  <c r="H44" i="13"/>
  <c r="G44" i="13"/>
  <c r="F44" i="13"/>
  <c r="E44" i="13"/>
  <c r="D44" i="13"/>
  <c r="C44" i="13"/>
  <c r="B44" i="13"/>
  <c r="BB65" i="13"/>
  <c r="BB63" i="13"/>
  <c r="BB62" i="13"/>
  <c r="BB59" i="13"/>
  <c r="BB52" i="13"/>
  <c r="BB51" i="13"/>
  <c r="BB48" i="13"/>
  <c r="BB47" i="13"/>
  <c r="BB32" i="13"/>
  <c r="BB29" i="13"/>
  <c r="BB28" i="13"/>
  <c r="BB27" i="13"/>
  <c r="BB24" i="13"/>
  <c r="BB21" i="13"/>
  <c r="BB20" i="13"/>
  <c r="BB13" i="13"/>
  <c r="BB12" i="13"/>
  <c r="BB9" i="13"/>
  <c r="BB8" i="13"/>
  <c r="BB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B46" i="13" l="1"/>
  <c r="BD46" i="13"/>
  <c r="BD55" i="13" s="1"/>
  <c r="BA46" i="13"/>
  <c r="BC46" i="13"/>
  <c r="BC53" i="13" s="1"/>
  <c r="F109" i="14"/>
  <c r="BA14" i="13"/>
  <c r="C57" i="13"/>
  <c r="BA44" i="13"/>
  <c r="BC25" i="13"/>
  <c r="J57" i="13"/>
  <c r="BD66" i="13"/>
  <c r="BC44" i="13"/>
  <c r="BD14" i="13"/>
  <c r="BD18" i="13" s="1"/>
  <c r="BA33" i="13"/>
  <c r="BB33" i="13"/>
  <c r="BA66" i="13"/>
  <c r="AZ20" i="5"/>
  <c r="AZ24" i="5" s="1"/>
  <c r="BB5" i="13" s="1"/>
  <c r="BB16" i="13" s="1"/>
  <c r="R108" i="14"/>
  <c r="R111" i="14" s="1"/>
  <c r="BD33" i="13"/>
  <c r="BA20" i="5"/>
  <c r="BA24" i="5" s="1"/>
  <c r="BC5" i="13" s="1"/>
  <c r="AZ50" i="5"/>
  <c r="BD16" i="13"/>
  <c r="BB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Y20" i="5"/>
  <c r="AY24" i="5" s="1"/>
  <c r="BA5" i="13" s="1"/>
  <c r="BA16" i="13" s="1"/>
  <c r="AY50" i="5"/>
  <c r="D57" i="13"/>
  <c r="BA53" i="13"/>
  <c r="BA25" i="13"/>
  <c r="BB44" i="13"/>
  <c r="J18" i="13"/>
  <c r="BA50" i="5"/>
  <c r="BC66" i="13"/>
  <c r="L18" i="13"/>
  <c r="BD53" i="13"/>
  <c r="BD57" i="13" s="1"/>
  <c r="I109" i="14"/>
  <c r="F57" i="13"/>
  <c r="BB66" i="13"/>
  <c r="BD44" i="13"/>
  <c r="BC33" i="13"/>
  <c r="K18" i="13"/>
  <c r="K55" i="13"/>
  <c r="K57" i="13"/>
  <c r="K16" i="13"/>
  <c r="F18" i="13"/>
  <c r="G57" i="13"/>
  <c r="K109" i="14"/>
  <c r="BB53" i="13"/>
  <c r="G18" i="13"/>
  <c r="C18" i="13"/>
  <c r="M109" i="14"/>
  <c r="E57" i="13"/>
  <c r="E16" i="13"/>
  <c r="BC14" i="13"/>
  <c r="I55" i="13"/>
  <c r="G55" i="13"/>
  <c r="C16" i="13"/>
  <c r="BB25" i="13"/>
  <c r="BD25" i="13"/>
  <c r="G109" i="14"/>
  <c r="J55" i="13"/>
  <c r="I57" i="13"/>
  <c r="I16" i="13"/>
  <c r="BB18" i="13" l="1"/>
  <c r="B109" i="14"/>
  <c r="BC18" i="13"/>
  <c r="N109" i="14"/>
  <c r="N108" i="14" s="1"/>
  <c r="BC57" i="13"/>
  <c r="BB55" i="13"/>
  <c r="BC16" i="13"/>
  <c r="BC55" i="13"/>
  <c r="BB57" i="13"/>
  <c r="P108" i="14"/>
  <c r="P111" i="14" s="1"/>
  <c r="BA18" i="13"/>
  <c r="H109" i="14"/>
  <c r="BA57" i="13"/>
  <c r="C109" i="14"/>
  <c r="O109" i="14"/>
  <c r="BA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<sst xmlns="http://schemas.openxmlformats.org/spreadsheetml/2006/main" count="2018" uniqueCount="382">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</sst>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85">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167" fontId="0" fillId="0" borderId="2" xfId="0" applyNumberFormat="1" applyFont="1" applyFill="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169" fontId="0" fillId="0" borderId="0" xfId="0" applyNumberFormat="1"/>
    <xf numFmtId="41" fontId="27" fillId="0" borderId="56" xfId="0" applyNumberFormat="1" applyFont="1" applyBorder="1"/>
    <xf numFmtId="43" fontId="0" fillId="0" borderId="0" xfId="0" applyNumberFormat="1" applyFont="1"/>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676275</xdr:colOff>
          <xdr:row>3</xdr:row>
          <xdr:rowOff>104775</xdr:rowOff>
        </xdr:from>
        <xdr:to>
          <xdr:col>1</xdr:col>
          <xdr:colOff>523875</xdr:colOff>
          <xdr:row>58</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D19" sqref="D19"/>
    </sheetView>
  </sheetViews>
  <sheetFormatPr defaultColWidth="9.140625" defaultRowHeight="12.75" x14ac:dyDescent="0.2"/>
  <cols>
    <col min="1" max="1" width="98.140625" style="25" customWidth="1"/>
    <col min="2" max="16384" width="9.140625" style="145"/>
  </cols>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676275</xdr:colOff>
                <xdr:row>3</xdr:row>
                <xdr:rowOff>104775</xdr:rowOff>
              </from>
              <to>
                <xdr:col>1</xdr:col>
                <xdr:colOff>523875</xdr:colOff>
                <xdr:row>58</xdr:row>
                <xdr:rowOff>28575</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J64"/>
  <sheetViews>
    <sheetView zoomScaleNormal="100" workbookViewId="0">
      <pane xSplit="1" ySplit="4" topLeftCell="AD5" activePane="bottomRight" state="frozen"/>
      <selection pane="topRight" activeCell="B1" sqref="B1"/>
      <selection pane="bottomLeft" activeCell="A5" sqref="A5"/>
      <selection pane="bottomRight" activeCell="BB23" sqref="BB23"/>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48" width="9.140625" style="272" customWidth="1" outlineLevel="1"/>
    <col min="49" max="49" width="9.140625" style="272" hidden="1" customWidth="1" outlineLevel="1"/>
    <col min="50" max="50" width="2.7109375" customWidth="1"/>
    <col min="51" max="51" width="9.140625" customWidth="1"/>
    <col min="52" max="52" width="9.140625" style="271" customWidth="1"/>
    <col min="53" max="55" width="9.140625" style="272" customWidth="1"/>
    <col min="56" max="56" width="9.140625" customWidth="1"/>
    <col min="57" max="61" width="9.140625" style="272" customWidth="1"/>
    <col min="62" max="62" width="9.140625" style="272" hidden="1" customWidth="1"/>
    <col min="66" max="66" width="12" bestFit="1" customWidth="1"/>
  </cols>
  <sheetData>
    <row r="1" spans="1:62" ht="15" x14ac:dyDescent="0.25">
      <c r="A1" s="1" t="s">
        <v>0</v>
      </c>
    </row>
    <row r="2" spans="1:62" ht="15.75" thickBot="1" x14ac:dyDescent="0.3">
      <c r="A2" s="1" t="s">
        <v>112</v>
      </c>
      <c r="BI2" s="1153"/>
      <c r="BJ2" s="1153" t="s">
        <v>359</v>
      </c>
    </row>
    <row r="3" spans="1:62"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Y3" s="15">
        <v>2010</v>
      </c>
      <c r="AZ3" s="15">
        <v>2011</v>
      </c>
      <c r="BA3" s="15">
        <v>2012</v>
      </c>
      <c r="BB3" s="15">
        <v>2013</v>
      </c>
      <c r="BC3" s="15">
        <v>2014</v>
      </c>
      <c r="BD3" s="15">
        <v>2015</v>
      </c>
      <c r="BE3" s="15">
        <v>2016</v>
      </c>
      <c r="BF3" s="15">
        <v>2017</v>
      </c>
      <c r="BG3" s="15">
        <v>2018</v>
      </c>
      <c r="BH3" s="15">
        <v>2019</v>
      </c>
      <c r="BI3" s="15">
        <v>2020</v>
      </c>
      <c r="BJ3" s="15">
        <v>2021</v>
      </c>
    </row>
    <row r="4" spans="1:62"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T4" s="141"/>
      <c r="AU4" s="758"/>
      <c r="AV4" s="32"/>
      <c r="AW4" s="138"/>
      <c r="AY4" s="5"/>
      <c r="AZ4" s="5"/>
      <c r="BA4" s="5"/>
      <c r="BB4" s="5"/>
      <c r="BC4" s="5"/>
      <c r="BD4" s="5"/>
      <c r="BE4" s="5"/>
      <c r="BF4" s="5"/>
      <c r="BG4" s="5"/>
      <c r="BH4" s="5"/>
      <c r="BI4" s="5"/>
      <c r="BJ4" s="5"/>
    </row>
    <row r="5" spans="1:62"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v>2267</v>
      </c>
      <c r="AS5" s="275">
        <v>2507</v>
      </c>
      <c r="AT5" s="224">
        <v>2567</v>
      </c>
      <c r="AU5" s="759">
        <v>2596</v>
      </c>
      <c r="AV5" s="109">
        <v>2861</v>
      </c>
      <c r="AW5" s="275"/>
      <c r="AX5" s="85"/>
      <c r="AY5" s="111">
        <v>4402</v>
      </c>
      <c r="AZ5" s="111">
        <v>4194</v>
      </c>
      <c r="BA5" s="111">
        <v>4358</v>
      </c>
      <c r="BB5" s="111">
        <v>4815</v>
      </c>
      <c r="BC5" s="111">
        <f>SUM(R5:U5)</f>
        <v>5647</v>
      </c>
      <c r="BD5" s="111">
        <v>6101</v>
      </c>
      <c r="BE5" s="111">
        <v>9498</v>
      </c>
      <c r="BF5" s="111">
        <v>9256</v>
      </c>
      <c r="BG5" s="111">
        <v>9407</v>
      </c>
      <c r="BH5" s="111">
        <f>SUM(AL5:AO5)</f>
        <v>8877</v>
      </c>
      <c r="BI5" s="111">
        <f>SUM(AP5:AS5)</f>
        <v>8612</v>
      </c>
      <c r="BJ5" s="111">
        <f>AT5+AU5+AV5+AW5</f>
        <v>8024</v>
      </c>
    </row>
    <row r="6" spans="1:62"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v>-1177</v>
      </c>
      <c r="AS6" s="287">
        <v>-1219</v>
      </c>
      <c r="AT6" s="227">
        <v>-1212</v>
      </c>
      <c r="AU6" s="760">
        <v>-1174</v>
      </c>
      <c r="AV6" s="75">
        <v>-1278</v>
      </c>
      <c r="AW6" s="287"/>
      <c r="AX6" s="85"/>
      <c r="AY6" s="58">
        <v>-2579</v>
      </c>
      <c r="AZ6" s="58">
        <v>-2288</v>
      </c>
      <c r="BA6" s="58">
        <v>-2370</v>
      </c>
      <c r="BB6" s="58">
        <v>-2638</v>
      </c>
      <c r="BC6" s="58">
        <f>SUM(R6:U6)</f>
        <v>-3007</v>
      </c>
      <c r="BD6" s="58">
        <v>-3314</v>
      </c>
      <c r="BE6" s="58">
        <v>-5429</v>
      </c>
      <c r="BF6" s="58">
        <v>-4637</v>
      </c>
      <c r="BG6" s="58">
        <v>-4556</v>
      </c>
      <c r="BH6" s="58">
        <f>SUM(AL6:AO6)</f>
        <v>-4259</v>
      </c>
      <c r="BI6" s="58">
        <f>SUM(AP6:AS6)</f>
        <v>-4377</v>
      </c>
      <c r="BJ6" s="58">
        <f>AT6+AU6+AV6+AW6</f>
        <v>-3664</v>
      </c>
    </row>
    <row r="7" spans="1:62"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85"/>
      <c r="AY7" s="52"/>
      <c r="AZ7" s="52"/>
      <c r="BA7" s="52"/>
      <c r="BB7" s="52"/>
      <c r="BC7" s="52"/>
      <c r="BD7" s="52"/>
      <c r="BE7" s="52"/>
      <c r="BF7" s="52"/>
      <c r="BG7" s="52"/>
      <c r="BH7" s="52"/>
      <c r="BI7" s="52"/>
      <c r="BJ7" s="52"/>
    </row>
    <row r="8" spans="1:62"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v>1090</v>
      </c>
      <c r="AS8" s="275">
        <v>1288</v>
      </c>
      <c r="AT8" s="224">
        <v>1355</v>
      </c>
      <c r="AU8" s="759">
        <v>1422</v>
      </c>
      <c r="AV8" s="109">
        <v>1583</v>
      </c>
      <c r="AW8" s="275"/>
      <c r="AX8" s="85"/>
      <c r="AY8" s="111">
        <v>1823</v>
      </c>
      <c r="AZ8" s="111">
        <v>1906</v>
      </c>
      <c r="BA8" s="111">
        <v>1988</v>
      </c>
      <c r="BB8" s="111">
        <v>2177</v>
      </c>
      <c r="BC8" s="111">
        <f>SUM(R8:U8)</f>
        <v>2640</v>
      </c>
      <c r="BD8" s="111">
        <v>2787</v>
      </c>
      <c r="BE8" s="111">
        <v>4069</v>
      </c>
      <c r="BF8" s="111">
        <v>4619</v>
      </c>
      <c r="BG8" s="111">
        <v>4851</v>
      </c>
      <c r="BH8" s="111">
        <f>SUM(AL8:AO8)</f>
        <v>4618</v>
      </c>
      <c r="BI8" s="111">
        <f>SUM(AP8:AS8)</f>
        <v>4235</v>
      </c>
      <c r="BJ8" s="111">
        <f>AT8+AU8+AV8+AW8</f>
        <v>4360</v>
      </c>
    </row>
    <row r="9" spans="1:62"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85"/>
      <c r="AY9" s="52"/>
      <c r="AZ9" s="52"/>
      <c r="BA9" s="52"/>
      <c r="BB9" s="52"/>
      <c r="BC9" s="52"/>
      <c r="BD9" s="52"/>
      <c r="BE9" s="52"/>
      <c r="BF9" s="52"/>
      <c r="BG9" s="52"/>
      <c r="BH9" s="52"/>
      <c r="BI9" s="52"/>
      <c r="BJ9" s="52"/>
    </row>
    <row r="10" spans="1:62"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v>-476</v>
      </c>
      <c r="AV10" s="57">
        <v>-492</v>
      </c>
      <c r="AW10" s="260"/>
      <c r="AX10" s="85"/>
      <c r="AY10" s="52">
        <v>-568</v>
      </c>
      <c r="AZ10" s="52">
        <v>-635</v>
      </c>
      <c r="BA10" s="52">
        <v>-628</v>
      </c>
      <c r="BB10" s="52">
        <v>-639</v>
      </c>
      <c r="BC10" s="52">
        <f>SUM(R10:U10)</f>
        <v>-763</v>
      </c>
      <c r="BD10" s="52">
        <v>-890</v>
      </c>
      <c r="BE10" s="52">
        <v>-1560</v>
      </c>
      <c r="BF10" s="52">
        <v>-1554</v>
      </c>
      <c r="BG10" s="52">
        <v>-1700</v>
      </c>
      <c r="BH10" s="52">
        <f>SUM(AL10:AO10)</f>
        <v>-1643</v>
      </c>
      <c r="BI10" s="52">
        <f>SUM(AP10:AS10)</f>
        <v>-1725</v>
      </c>
      <c r="BJ10" s="52">
        <f t="shared" ref="BJ10:BJ13" si="0">AT10+AU10+AV10+AW10</f>
        <v>-1429</v>
      </c>
    </row>
    <row r="11" spans="1:62"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v>-234</v>
      </c>
      <c r="AV11" s="57">
        <v>-243</v>
      </c>
      <c r="AW11" s="260"/>
      <c r="AX11" s="85"/>
      <c r="AY11" s="52">
        <v>-966</v>
      </c>
      <c r="AZ11" s="52">
        <v>-918</v>
      </c>
      <c r="BA11" s="52">
        <v>-977</v>
      </c>
      <c r="BB11" s="52">
        <v>-896</v>
      </c>
      <c r="BC11" s="52">
        <f>SUM(R11:U11)</f>
        <v>-686</v>
      </c>
      <c r="BD11" s="52">
        <v>-922</v>
      </c>
      <c r="BE11" s="52">
        <v>-1141</v>
      </c>
      <c r="BF11" s="52">
        <v>-1090</v>
      </c>
      <c r="BG11" s="52">
        <v>-993</v>
      </c>
      <c r="BH11" s="52">
        <f>SUM(AL11:AO11)</f>
        <v>-924</v>
      </c>
      <c r="BI11" s="52">
        <f>SUM(AP11:AS11)</f>
        <v>-879</v>
      </c>
      <c r="BJ11" s="52">
        <f t="shared" si="0"/>
        <v>-699</v>
      </c>
    </row>
    <row r="12" spans="1:62" s="2" customFormat="1" x14ac:dyDescent="0.2">
      <c r="A12" s="885" t="s">
        <v>253</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v>-418</v>
      </c>
      <c r="AS12" s="289">
        <v>-148</v>
      </c>
      <c r="AT12" s="900">
        <v>-180</v>
      </c>
      <c r="AU12" s="901">
        <v>-139</v>
      </c>
      <c r="AV12" s="902">
        <v>-137</v>
      </c>
      <c r="AW12" s="289"/>
      <c r="AX12" s="85"/>
      <c r="AY12" s="58"/>
      <c r="AZ12" s="58"/>
      <c r="BA12" s="58"/>
      <c r="BB12" s="58"/>
      <c r="BC12" s="899">
        <v>-152</v>
      </c>
      <c r="BD12" s="163">
        <v>-223</v>
      </c>
      <c r="BE12" s="163">
        <v>-1527</v>
      </c>
      <c r="BF12" s="163">
        <v>-1448</v>
      </c>
      <c r="BG12" s="163">
        <v>-1449</v>
      </c>
      <c r="BH12" s="163">
        <f>SUM(AL12:AO12)</f>
        <v>-1435</v>
      </c>
      <c r="BI12" s="163">
        <f>SUM(AP12:AS12)</f>
        <v>-1327</v>
      </c>
      <c r="BJ12" s="163">
        <f t="shared" si="0"/>
        <v>-456</v>
      </c>
    </row>
    <row r="13" spans="1:62"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v>-849</v>
      </c>
      <c r="AV13" s="57">
        <v>-872</v>
      </c>
      <c r="AW13" s="260"/>
      <c r="AX13" s="85"/>
      <c r="AY13" s="52">
        <v>-1534</v>
      </c>
      <c r="AZ13" s="52">
        <v>-1553</v>
      </c>
      <c r="BA13" s="52">
        <v>-1605</v>
      </c>
      <c r="BB13" s="52">
        <v>-1535</v>
      </c>
      <c r="BC13" s="52">
        <f>SUM(R13:U13)</f>
        <v>-1601</v>
      </c>
      <c r="BD13" s="52">
        <v>-2035</v>
      </c>
      <c r="BE13" s="52">
        <v>-4228</v>
      </c>
      <c r="BF13" s="52">
        <v>-4092</v>
      </c>
      <c r="BG13" s="52">
        <v>-4142</v>
      </c>
      <c r="BH13" s="52">
        <f>SUM(AL13:AO13)</f>
        <v>-4002</v>
      </c>
      <c r="BI13" s="52">
        <f>SUM(AP13:AS13)</f>
        <v>-3931</v>
      </c>
      <c r="BJ13" s="52">
        <f t="shared" si="0"/>
        <v>-2584</v>
      </c>
    </row>
    <row r="14" spans="1:62"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85"/>
      <c r="AY14" s="52"/>
      <c r="AZ14" s="52"/>
      <c r="BA14" s="52"/>
      <c r="BB14" s="52"/>
      <c r="BC14" s="52"/>
      <c r="BD14" s="52"/>
      <c r="BE14" s="52"/>
      <c r="BF14" s="52"/>
      <c r="BG14" s="52"/>
      <c r="BH14" s="52"/>
      <c r="BI14" s="52"/>
      <c r="BJ14" s="52"/>
    </row>
    <row r="15" spans="1:62" s="2" customFormat="1" ht="13.7" customHeight="1" x14ac:dyDescent="0.2">
      <c r="A15" s="885"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v>1</v>
      </c>
      <c r="AS15" s="287">
        <v>4</v>
      </c>
      <c r="AT15" s="860">
        <v>0</v>
      </c>
      <c r="AU15" s="980">
        <v>0</v>
      </c>
      <c r="AV15" s="980">
        <v>0</v>
      </c>
      <c r="AW15" s="287"/>
      <c r="AX15" s="85"/>
      <c r="AY15" s="58">
        <v>-16</v>
      </c>
      <c r="AZ15" s="58">
        <v>4</v>
      </c>
      <c r="BA15" s="58">
        <v>29</v>
      </c>
      <c r="BB15" s="58">
        <v>9</v>
      </c>
      <c r="BC15" s="58">
        <f>SUM(R15:U15)</f>
        <v>10</v>
      </c>
      <c r="BD15" s="58">
        <v>1263</v>
      </c>
      <c r="BE15" s="58">
        <v>9</v>
      </c>
      <c r="BF15" s="58">
        <v>1575</v>
      </c>
      <c r="BG15" s="58">
        <v>2001</v>
      </c>
      <c r="BH15" s="58">
        <f>SUM(AL15:AO15)</f>
        <v>25</v>
      </c>
      <c r="BI15" s="58">
        <f>SUM(AP15:AS15)</f>
        <v>114</v>
      </c>
      <c r="BJ15" s="1180">
        <f>AT15+AU15+AV15+AW15</f>
        <v>0</v>
      </c>
    </row>
    <row r="16" spans="1:62"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85"/>
      <c r="AY16" s="52"/>
      <c r="AZ16" s="52"/>
      <c r="BA16" s="52"/>
      <c r="BB16" s="52"/>
      <c r="BC16" s="52"/>
      <c r="BD16" s="52"/>
      <c r="BE16" s="52"/>
      <c r="BF16" s="52"/>
      <c r="BG16" s="52"/>
      <c r="BH16" s="52"/>
      <c r="BI16" s="52"/>
      <c r="BJ16" s="52"/>
    </row>
    <row r="17" spans="1:62"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v>32</v>
      </c>
      <c r="AS17" s="275">
        <v>463</v>
      </c>
      <c r="AT17" s="224">
        <v>492</v>
      </c>
      <c r="AU17" s="759">
        <v>573</v>
      </c>
      <c r="AV17" s="109">
        <v>711</v>
      </c>
      <c r="AW17" s="275"/>
      <c r="AX17" s="85"/>
      <c r="AY17" s="111">
        <v>273</v>
      </c>
      <c r="AZ17" s="111">
        <v>357</v>
      </c>
      <c r="BA17" s="111">
        <v>412</v>
      </c>
      <c r="BB17" s="111">
        <v>651</v>
      </c>
      <c r="BC17" s="111">
        <f>SUM(R17:U17)</f>
        <v>1049</v>
      </c>
      <c r="BD17" s="111">
        <v>2015</v>
      </c>
      <c r="BE17" s="111">
        <v>-150</v>
      </c>
      <c r="BF17" s="111">
        <v>2102</v>
      </c>
      <c r="BG17" s="111">
        <v>2710</v>
      </c>
      <c r="BH17" s="111">
        <f>SUM(AL17:AO17)</f>
        <v>641</v>
      </c>
      <c r="BI17" s="111">
        <f>SUM(AP17:AS17)</f>
        <v>418</v>
      </c>
      <c r="BJ17" s="111">
        <f>AT17+AU17+AV17+AW17</f>
        <v>1776</v>
      </c>
    </row>
    <row r="18" spans="1:62"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85"/>
      <c r="AY18" s="52"/>
      <c r="AZ18" s="52"/>
      <c r="BA18" s="52"/>
      <c r="BB18" s="52"/>
      <c r="BC18" s="52"/>
      <c r="BD18" s="52"/>
      <c r="BE18" s="52"/>
      <c r="BF18" s="52"/>
      <c r="BG18" s="52"/>
      <c r="BH18" s="52"/>
      <c r="BI18" s="52"/>
      <c r="BJ18" s="52"/>
    </row>
    <row r="19" spans="1:62"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85"/>
      <c r="AY19" s="52"/>
      <c r="AZ19" s="52"/>
      <c r="BA19" s="52"/>
      <c r="BB19" s="52"/>
      <c r="BC19" s="52"/>
      <c r="BD19" s="52"/>
      <c r="BE19" s="52"/>
      <c r="BF19" s="52"/>
      <c r="BG19" s="52"/>
      <c r="BH19" s="52"/>
      <c r="BI19" s="52"/>
      <c r="BJ19" s="52"/>
    </row>
    <row r="20" spans="1:62" s="2" customFormat="1" ht="13.7" customHeight="1" x14ac:dyDescent="0.2">
      <c r="A20" s="885"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226">
        <v>-86</v>
      </c>
      <c r="AU20" s="264">
        <v>-89</v>
      </c>
      <c r="AV20" s="57">
        <v>-95</v>
      </c>
      <c r="AW20" s="435"/>
      <c r="AX20" s="922"/>
      <c r="AY20" s="923">
        <v>-318</v>
      </c>
      <c r="AZ20" s="923">
        <v>-307</v>
      </c>
      <c r="BA20" s="923">
        <v>-266</v>
      </c>
      <c r="BB20" s="923">
        <v>-179</v>
      </c>
      <c r="BC20" s="923">
        <f t="shared" ref="BC20:BC24" si="1">SUM(R20:U20)</f>
        <v>-142</v>
      </c>
      <c r="BD20" s="923"/>
      <c r="BE20" s="923"/>
      <c r="BF20" s="923"/>
      <c r="BG20" s="923">
        <v>-225</v>
      </c>
      <c r="BH20" s="923">
        <v>-313</v>
      </c>
      <c r="BI20" s="923">
        <f>SUM(AP20:AS20)</f>
        <v>-349</v>
      </c>
      <c r="BJ20" s="923">
        <f>AT20+AU20+AV20+AW20</f>
        <v>-270</v>
      </c>
    </row>
    <row r="21" spans="1:62" s="2" customFormat="1" ht="13.7" customHeight="1" x14ac:dyDescent="0.2">
      <c r="A21" s="885"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226"/>
      <c r="AU21" s="264"/>
      <c r="AV21" s="57"/>
      <c r="AW21" s="432"/>
      <c r="AX21" s="922"/>
      <c r="AY21" s="923">
        <v>-331</v>
      </c>
      <c r="AZ21" s="923">
        <v>128</v>
      </c>
      <c r="BA21" s="923">
        <v>28</v>
      </c>
      <c r="BB21" s="923">
        <v>62</v>
      </c>
      <c r="BC21" s="923">
        <f t="shared" si="1"/>
        <v>-246</v>
      </c>
      <c r="BD21" s="923"/>
      <c r="BE21" s="923"/>
      <c r="BF21" s="923"/>
      <c r="BG21" s="923"/>
      <c r="BH21" s="923"/>
      <c r="BI21" s="923"/>
      <c r="BJ21" s="923"/>
    </row>
    <row r="22" spans="1:62" s="2" customFormat="1" ht="13.7" customHeight="1" x14ac:dyDescent="0.2">
      <c r="A22" s="885"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6">
        <v>0</v>
      </c>
      <c r="V22" s="861">
        <v>0</v>
      </c>
      <c r="W22" s="56" t="s">
        <v>106</v>
      </c>
      <c r="X22" s="264" t="s">
        <v>106</v>
      </c>
      <c r="Y22" s="924">
        <v>0</v>
      </c>
      <c r="Z22" s="861">
        <v>-3</v>
      </c>
      <c r="AA22" s="57">
        <v>-23</v>
      </c>
      <c r="AB22" s="56">
        <v>-6</v>
      </c>
      <c r="AC22" s="951">
        <v>0</v>
      </c>
      <c r="AD22" s="861">
        <v>-41</v>
      </c>
      <c r="AE22" s="57" t="s">
        <v>106</v>
      </c>
      <c r="AF22" s="57" t="s">
        <v>106</v>
      </c>
      <c r="AG22" s="951">
        <v>0</v>
      </c>
      <c r="AH22" s="861">
        <v>0</v>
      </c>
      <c r="AI22" s="57">
        <v>-26</v>
      </c>
      <c r="AJ22" s="57" t="s">
        <v>106</v>
      </c>
      <c r="AK22" s="951">
        <v>0</v>
      </c>
      <c r="AL22" s="861">
        <v>0</v>
      </c>
      <c r="AM22" s="57">
        <v>-10</v>
      </c>
      <c r="AN22" s="57">
        <v>-1</v>
      </c>
      <c r="AO22" s="951">
        <v>0</v>
      </c>
      <c r="AP22" s="861">
        <v>0</v>
      </c>
      <c r="AQ22" s="46">
        <v>0</v>
      </c>
      <c r="AR22" s="46">
        <v>0</v>
      </c>
      <c r="AS22" s="951">
        <v>-60</v>
      </c>
      <c r="AT22" s="861">
        <v>0</v>
      </c>
      <c r="AU22" s="46">
        <v>0</v>
      </c>
      <c r="AV22" s="46">
        <v>0</v>
      </c>
      <c r="AW22" s="951"/>
      <c r="AX22" s="922"/>
      <c r="AY22" s="923">
        <v>57</v>
      </c>
      <c r="AZ22" s="923">
        <v>-32</v>
      </c>
      <c r="BA22" s="923">
        <v>-161</v>
      </c>
      <c r="BB22" s="923">
        <v>-114</v>
      </c>
      <c r="BC22" s="923">
        <f t="shared" si="1"/>
        <v>-3</v>
      </c>
      <c r="BD22" s="925">
        <v>0</v>
      </c>
      <c r="BE22" s="925">
        <v>-32</v>
      </c>
      <c r="BF22" s="925">
        <v>-41</v>
      </c>
      <c r="BG22" s="925">
        <v>-26</v>
      </c>
      <c r="BH22" s="925">
        <f>SUM(AL22:AO22)</f>
        <v>-11</v>
      </c>
      <c r="BI22" s="925">
        <f>SUM(AP22:AS22)</f>
        <v>-60</v>
      </c>
      <c r="BJ22" s="925">
        <f>AT22+AU22+AV22+AW22</f>
        <v>0</v>
      </c>
    </row>
    <row r="23" spans="1:62" s="2" customFormat="1" ht="13.7" customHeight="1" x14ac:dyDescent="0.2">
      <c r="A23" s="921" t="s">
        <v>367</v>
      </c>
      <c r="B23" s="710" t="s">
        <v>106</v>
      </c>
      <c r="C23" s="711" t="s">
        <v>106</v>
      </c>
      <c r="D23" s="712" t="s">
        <v>106</v>
      </c>
      <c r="E23" s="713" t="s">
        <v>106</v>
      </c>
      <c r="F23" s="710" t="s">
        <v>106</v>
      </c>
      <c r="G23" s="711" t="s">
        <v>106</v>
      </c>
      <c r="H23" s="712" t="s">
        <v>106</v>
      </c>
      <c r="I23" s="713" t="s">
        <v>106</v>
      </c>
      <c r="J23" s="710" t="s">
        <v>106</v>
      </c>
      <c r="K23" s="711" t="s">
        <v>106</v>
      </c>
      <c r="L23" s="712" t="s">
        <v>106</v>
      </c>
      <c r="M23" s="713" t="s">
        <v>106</v>
      </c>
      <c r="N23" s="710" t="s">
        <v>106</v>
      </c>
      <c r="O23" s="711" t="s">
        <v>106</v>
      </c>
      <c r="P23" s="712" t="s">
        <v>106</v>
      </c>
      <c r="Q23" s="713" t="s">
        <v>106</v>
      </c>
      <c r="R23" s="710" t="s">
        <v>106</v>
      </c>
      <c r="S23" s="711" t="s">
        <v>106</v>
      </c>
      <c r="T23" s="712"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226"/>
      <c r="AU23" s="264"/>
      <c r="AV23" s="57"/>
      <c r="AW23" s="435"/>
      <c r="AX23" s="922"/>
      <c r="AY23" s="926">
        <v>0</v>
      </c>
      <c r="AZ23" s="926">
        <v>0</v>
      </c>
      <c r="BA23" s="927">
        <v>0</v>
      </c>
      <c r="BB23" s="927">
        <v>0</v>
      </c>
      <c r="BC23" s="928">
        <f t="shared" si="1"/>
        <v>-2</v>
      </c>
      <c r="BD23" s="927"/>
      <c r="BE23" s="927"/>
      <c r="BF23" s="927"/>
      <c r="BG23" s="927"/>
      <c r="BH23" s="927"/>
      <c r="BI23" s="927"/>
      <c r="BJ23" s="927"/>
    </row>
    <row r="24" spans="1:62" s="2" customFormat="1" ht="13.7" customHeight="1" x14ac:dyDescent="0.2">
      <c r="A24" s="885"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4">
        <v>0</v>
      </c>
      <c r="AQ24" s="761">
        <v>-6</v>
      </c>
      <c r="AR24" s="60">
        <v>-9</v>
      </c>
      <c r="AS24" s="929">
        <v>7</v>
      </c>
      <c r="AT24" s="1154">
        <v>-1</v>
      </c>
      <c r="AU24" s="761">
        <v>-11</v>
      </c>
      <c r="AV24" s="60">
        <v>2</v>
      </c>
      <c r="AW24" s="929"/>
      <c r="AX24" s="922"/>
      <c r="AY24" s="930">
        <v>-36</v>
      </c>
      <c r="AZ24" s="930">
        <v>-46</v>
      </c>
      <c r="BA24" s="930">
        <v>-38</v>
      </c>
      <c r="BB24" s="930">
        <v>-43</v>
      </c>
      <c r="BC24" s="930">
        <f t="shared" si="1"/>
        <v>-17</v>
      </c>
      <c r="BD24" s="930">
        <v>-529</v>
      </c>
      <c r="BE24" s="930">
        <v>-421</v>
      </c>
      <c r="BF24" s="930">
        <v>-325</v>
      </c>
      <c r="BG24" s="930">
        <v>-84</v>
      </c>
      <c r="BH24" s="930">
        <f>SUM(AL24:AO24)</f>
        <v>-26</v>
      </c>
      <c r="BI24" s="930">
        <f>SUM(AP24:AS24)</f>
        <v>-8</v>
      </c>
      <c r="BJ24" s="930">
        <f>AT24+AU24+AV24+AW24</f>
        <v>-10</v>
      </c>
    </row>
    <row r="25" spans="1:62"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226"/>
      <c r="AU25" s="264"/>
      <c r="AV25" s="57"/>
      <c r="AW25" s="435"/>
      <c r="AX25" s="922"/>
      <c r="AY25" s="923"/>
      <c r="AZ25" s="923"/>
      <c r="BA25" s="923"/>
      <c r="BB25" s="923"/>
      <c r="BC25" s="923"/>
      <c r="BD25" s="923"/>
      <c r="BE25" s="923"/>
      <c r="BF25" s="923"/>
      <c r="BG25" s="923"/>
      <c r="BH25" s="923"/>
      <c r="BI25" s="923"/>
      <c r="BJ25" s="923"/>
    </row>
    <row r="26" spans="1:62"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v>-74</v>
      </c>
      <c r="AS26" s="931">
        <v>326</v>
      </c>
      <c r="AT26" s="224">
        <v>405</v>
      </c>
      <c r="AU26" s="759">
        <v>473</v>
      </c>
      <c r="AV26" s="109">
        <v>618</v>
      </c>
      <c r="AW26" s="931"/>
      <c r="AX26" s="922"/>
      <c r="AY26" s="932">
        <v>-355</v>
      </c>
      <c r="AZ26" s="932">
        <v>100</v>
      </c>
      <c r="BA26" s="932">
        <v>-25</v>
      </c>
      <c r="BB26" s="932">
        <v>377</v>
      </c>
      <c r="BC26" s="932">
        <f>SUM(R26:U26)</f>
        <v>639</v>
      </c>
      <c r="BD26" s="932">
        <v>1486</v>
      </c>
      <c r="BE26" s="932">
        <v>-603</v>
      </c>
      <c r="BF26" s="932">
        <v>1736</v>
      </c>
      <c r="BG26" s="932">
        <v>2375</v>
      </c>
      <c r="BH26" s="932">
        <f>SUM(AL26:AO26)</f>
        <v>291</v>
      </c>
      <c r="BI26" s="932">
        <f>SUM(AP26:AS26)</f>
        <v>1</v>
      </c>
      <c r="BJ26" s="932">
        <f>AT26+AU26+AV26+AW26</f>
        <v>1496</v>
      </c>
    </row>
    <row r="27" spans="1:62"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85"/>
      <c r="AY27" s="52"/>
      <c r="AZ27" s="52"/>
      <c r="BA27" s="52"/>
      <c r="BB27" s="52"/>
      <c r="BC27" s="52"/>
      <c r="BD27" s="52"/>
      <c r="BE27" s="52"/>
      <c r="BF27" s="52"/>
      <c r="BG27" s="52"/>
      <c r="BH27" s="52"/>
      <c r="BI27" s="52"/>
      <c r="BJ27" s="52"/>
    </row>
    <row r="28" spans="1:62"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v>57</v>
      </c>
      <c r="AS28" s="276">
        <v>-5</v>
      </c>
      <c r="AT28" s="228">
        <v>-40</v>
      </c>
      <c r="AU28" s="762">
        <v>-65</v>
      </c>
      <c r="AV28" s="54">
        <v>-95</v>
      </c>
      <c r="AW28" s="276"/>
      <c r="AX28" s="142"/>
      <c r="AY28" s="52">
        <v>-24</v>
      </c>
      <c r="AZ28" s="52">
        <v>-21</v>
      </c>
      <c r="BA28" s="52">
        <v>-1</v>
      </c>
      <c r="BB28" s="52">
        <v>-20</v>
      </c>
      <c r="BC28" s="52">
        <f>SUM(R28:U28)</f>
        <v>-40</v>
      </c>
      <c r="BD28" s="52">
        <v>104</v>
      </c>
      <c r="BE28" s="52">
        <v>851</v>
      </c>
      <c r="BF28" s="52">
        <v>483</v>
      </c>
      <c r="BG28" s="52">
        <v>-176</v>
      </c>
      <c r="BH28" s="52">
        <f>SUM(AL28:AO28)</f>
        <v>-20</v>
      </c>
      <c r="BI28" s="52">
        <f>SUM(AP28:AS28)</f>
        <v>83</v>
      </c>
      <c r="BJ28" s="52">
        <f t="shared" ref="BJ28:BJ29" si="2">AT28+AU28+AV28+AW28</f>
        <v>-200</v>
      </c>
    </row>
    <row r="29" spans="1:62"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v>-1</v>
      </c>
      <c r="AS29" s="289">
        <v>-1</v>
      </c>
      <c r="AT29" s="229">
        <v>-1</v>
      </c>
      <c r="AU29" s="763">
        <v>-2</v>
      </c>
      <c r="AV29" s="162">
        <v>3</v>
      </c>
      <c r="AW29" s="289"/>
      <c r="AX29" s="83"/>
      <c r="AY29" s="163">
        <v>-86</v>
      </c>
      <c r="AZ29" s="163">
        <v>-77</v>
      </c>
      <c r="BA29" s="163">
        <v>-27</v>
      </c>
      <c r="BB29" s="163">
        <v>58</v>
      </c>
      <c r="BC29" s="163">
        <f>SUM(R29:U29)</f>
        <v>8</v>
      </c>
      <c r="BD29" s="163">
        <v>9</v>
      </c>
      <c r="BE29" s="163">
        <v>11</v>
      </c>
      <c r="BF29" s="163">
        <v>53</v>
      </c>
      <c r="BG29" s="163">
        <v>59</v>
      </c>
      <c r="BH29" s="163">
        <f>SUM(AL29:AO29)</f>
        <v>1</v>
      </c>
      <c r="BI29" s="163">
        <f>SUM(AP29:AS29)</f>
        <v>-4</v>
      </c>
      <c r="BJ29" s="163">
        <f t="shared" si="2"/>
        <v>0</v>
      </c>
    </row>
    <row r="30" spans="1:62"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85"/>
      <c r="AY30" s="52"/>
      <c r="AZ30" s="52"/>
      <c r="BA30" s="52"/>
      <c r="BB30" s="52"/>
      <c r="BC30" s="52"/>
      <c r="BD30" s="52"/>
      <c r="BE30" s="52"/>
      <c r="BF30" s="52"/>
      <c r="BG30" s="52"/>
      <c r="BH30" s="52"/>
      <c r="BI30" s="52"/>
      <c r="BJ30" s="52"/>
    </row>
    <row r="31" spans="1:62"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v>-18</v>
      </c>
      <c r="AS31" s="290">
        <v>320</v>
      </c>
      <c r="AT31" s="230">
        <v>364</v>
      </c>
      <c r="AU31" s="764">
        <v>406</v>
      </c>
      <c r="AV31" s="188">
        <v>526</v>
      </c>
      <c r="AW31" s="290"/>
      <c r="AX31" s="83"/>
      <c r="AY31" s="190">
        <v>-465</v>
      </c>
      <c r="AZ31" s="190">
        <v>2</v>
      </c>
      <c r="BA31" s="190">
        <v>-53</v>
      </c>
      <c r="BB31" s="190">
        <v>415</v>
      </c>
      <c r="BC31" s="190">
        <f>SUM(R31:U31)</f>
        <v>607</v>
      </c>
      <c r="BD31" s="190">
        <v>1599</v>
      </c>
      <c r="BE31" s="190">
        <v>259</v>
      </c>
      <c r="BF31" s="190">
        <v>2272</v>
      </c>
      <c r="BG31" s="190">
        <v>2258</v>
      </c>
      <c r="BH31" s="190">
        <f>SUM(AL31:AO31)</f>
        <v>272</v>
      </c>
      <c r="BI31" s="190">
        <f>SUM(AP31:AS31)</f>
        <v>80</v>
      </c>
      <c r="BJ31" s="190">
        <f>AT31+AU31+AV31+AW31</f>
        <v>1296</v>
      </c>
    </row>
    <row r="32" spans="1:62"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85"/>
      <c r="AY32" s="52"/>
      <c r="AZ32" s="52"/>
      <c r="BA32" s="52"/>
      <c r="BB32" s="52"/>
      <c r="BC32" s="52"/>
      <c r="BD32" s="52"/>
      <c r="BE32" s="52"/>
      <c r="BF32" s="52"/>
      <c r="BG32" s="52"/>
      <c r="BH32" s="52"/>
      <c r="BI32" s="52"/>
      <c r="BJ32" s="52"/>
    </row>
    <row r="33" spans="1:62"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2">
        <v>0</v>
      </c>
      <c r="W33" s="877">
        <v>0</v>
      </c>
      <c r="X33" s="567" t="s">
        <v>106</v>
      </c>
      <c r="Y33" s="465" t="s">
        <v>106</v>
      </c>
      <c r="Z33" s="862">
        <v>0</v>
      </c>
      <c r="AA33" s="877">
        <v>0</v>
      </c>
      <c r="AB33" s="981">
        <v>0</v>
      </c>
      <c r="AC33" s="465" t="s">
        <v>106</v>
      </c>
      <c r="AD33" s="862">
        <v>0</v>
      </c>
      <c r="AE33" s="877" t="s">
        <v>106</v>
      </c>
      <c r="AF33" s="981">
        <v>0</v>
      </c>
      <c r="AG33" s="465" t="s">
        <v>106</v>
      </c>
      <c r="AH33" s="862">
        <v>0</v>
      </c>
      <c r="AI33" s="877">
        <v>0</v>
      </c>
      <c r="AJ33" s="981">
        <v>0</v>
      </c>
      <c r="AK33" s="465" t="s">
        <v>106</v>
      </c>
      <c r="AL33" s="862" t="s">
        <v>106</v>
      </c>
      <c r="AM33" s="877">
        <v>0</v>
      </c>
      <c r="AN33" s="981">
        <v>0</v>
      </c>
      <c r="AO33" s="1152">
        <v>0</v>
      </c>
      <c r="AP33" s="862">
        <v>0</v>
      </c>
      <c r="AQ33" s="877">
        <v>0</v>
      </c>
      <c r="AR33" s="981">
        <v>0</v>
      </c>
      <c r="AS33" s="1152">
        <v>0</v>
      </c>
      <c r="AT33" s="862">
        <v>0</v>
      </c>
      <c r="AU33" s="877">
        <v>0</v>
      </c>
      <c r="AV33" s="981">
        <v>0</v>
      </c>
      <c r="AW33" s="1152"/>
      <c r="AX33" s="83"/>
      <c r="AY33" s="163">
        <v>59</v>
      </c>
      <c r="AZ33" s="163">
        <v>434</v>
      </c>
      <c r="BA33" s="163">
        <v>1</v>
      </c>
      <c r="BB33" s="163" t="s">
        <v>106</v>
      </c>
      <c r="BC33" s="163" t="s">
        <v>106</v>
      </c>
      <c r="BD33" s="886">
        <v>0</v>
      </c>
      <c r="BE33" s="886">
        <v>0</v>
      </c>
      <c r="BF33" s="886">
        <f>SUM(AA33:AD33)</f>
        <v>0</v>
      </c>
      <c r="BG33" s="886">
        <v>0</v>
      </c>
      <c r="BH33" s="886"/>
      <c r="BI33" s="886">
        <f>SUM(AP33:AS33)</f>
        <v>0</v>
      </c>
      <c r="BJ33" s="886">
        <f>AT33+AU33+AV33+AW33</f>
        <v>0</v>
      </c>
    </row>
    <row r="34" spans="1:62"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85"/>
      <c r="AY34" s="52"/>
      <c r="AZ34" s="52"/>
      <c r="BA34" s="52"/>
      <c r="BB34" s="52"/>
      <c r="BC34" s="52"/>
      <c r="BD34" s="52"/>
      <c r="BE34" s="52"/>
      <c r="BF34" s="52"/>
      <c r="BG34" s="52"/>
      <c r="BH34" s="52"/>
      <c r="BI34" s="52"/>
      <c r="BJ34" s="52"/>
    </row>
    <row r="35" spans="1:62"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v>-18</v>
      </c>
      <c r="AS35" s="275">
        <v>320</v>
      </c>
      <c r="AT35" s="224">
        <v>364</v>
      </c>
      <c r="AU35" s="759">
        <v>406</v>
      </c>
      <c r="AV35" s="109">
        <v>526</v>
      </c>
      <c r="AW35" s="275"/>
      <c r="AX35" s="85"/>
      <c r="AY35" s="111">
        <v>-406</v>
      </c>
      <c r="AZ35" s="111">
        <v>436</v>
      </c>
      <c r="BA35" s="111">
        <v>-52</v>
      </c>
      <c r="BB35" s="111">
        <v>415</v>
      </c>
      <c r="BC35" s="111">
        <f>SUM(R35:U35)</f>
        <v>607</v>
      </c>
      <c r="BD35" s="111">
        <v>1599</v>
      </c>
      <c r="BE35" s="111">
        <v>259</v>
      </c>
      <c r="BF35" s="111">
        <v>2272</v>
      </c>
      <c r="BG35" s="111">
        <v>2258</v>
      </c>
      <c r="BH35" s="111">
        <f>SUM(AL35:AO35)</f>
        <v>272</v>
      </c>
      <c r="BI35" s="111">
        <f>SUM(AP35:AS35)</f>
        <v>80</v>
      </c>
      <c r="BJ35" s="111">
        <f>AT35+AU35+AV35+AW35</f>
        <v>1296</v>
      </c>
    </row>
    <row r="36" spans="1:62"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224"/>
      <c r="AU36" s="759"/>
      <c r="AV36" s="109"/>
      <c r="AW36" s="275"/>
      <c r="AX36" s="85"/>
      <c r="AY36" s="111"/>
      <c r="AZ36" s="111"/>
      <c r="BA36" s="111"/>
      <c r="BB36" s="111"/>
      <c r="BC36" s="111"/>
      <c r="BD36" s="111"/>
      <c r="BE36" s="111"/>
      <c r="BF36" s="111"/>
      <c r="BG36" s="111"/>
      <c r="BH36" s="111"/>
      <c r="BI36" s="111"/>
      <c r="BJ36" s="111"/>
    </row>
    <row r="37" spans="1:62"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v>-4</v>
      </c>
      <c r="AS37" s="289">
        <v>-11</v>
      </c>
      <c r="AT37" s="229">
        <v>-11</v>
      </c>
      <c r="AU37" s="763">
        <v>-9</v>
      </c>
      <c r="AV37" s="162">
        <v>-7</v>
      </c>
      <c r="AW37" s="289"/>
      <c r="AX37" s="83"/>
      <c r="AY37" s="163">
        <v>-50</v>
      </c>
      <c r="AZ37" s="163">
        <v>-46</v>
      </c>
      <c r="BA37" s="163">
        <v>-63</v>
      </c>
      <c r="BB37" s="163">
        <v>-67</v>
      </c>
      <c r="BC37" s="163">
        <f>SUM(R37:U37)</f>
        <v>-68</v>
      </c>
      <c r="BD37" s="163">
        <v>-73</v>
      </c>
      <c r="BE37" s="163">
        <v>-59</v>
      </c>
      <c r="BF37" s="163">
        <v>-57</v>
      </c>
      <c r="BG37" s="163">
        <v>-50</v>
      </c>
      <c r="BH37" s="163">
        <f>SUM(AL37:AO37)</f>
        <v>-29</v>
      </c>
      <c r="BI37" s="163">
        <f>SUM(AP37:AS37)</f>
        <v>-28</v>
      </c>
      <c r="BJ37" s="163">
        <f>AT37+AU37+AV37+AW37</f>
        <v>-27</v>
      </c>
    </row>
    <row r="38" spans="1:62"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85"/>
      <c r="AY38" s="52"/>
      <c r="AZ38" s="52"/>
      <c r="BA38" s="52"/>
      <c r="BB38" s="52"/>
      <c r="BC38" s="52"/>
      <c r="BD38" s="52"/>
      <c r="BE38" s="52"/>
      <c r="BF38" s="52"/>
      <c r="BG38" s="52"/>
      <c r="BH38" s="52"/>
      <c r="BI38" s="52"/>
      <c r="BJ38" s="52"/>
    </row>
    <row r="39" spans="1:62"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v>-22</v>
      </c>
      <c r="AS39" s="277">
        <v>309</v>
      </c>
      <c r="AT39" s="231">
        <v>353</v>
      </c>
      <c r="AU39" s="765">
        <v>397</v>
      </c>
      <c r="AV39" s="165">
        <v>519</v>
      </c>
      <c r="AW39" s="277"/>
      <c r="AX39" s="83"/>
      <c r="AY39" s="167">
        <v>-456</v>
      </c>
      <c r="AZ39" s="167">
        <v>390</v>
      </c>
      <c r="BA39" s="167">
        <v>-115</v>
      </c>
      <c r="BB39" s="167">
        <v>348</v>
      </c>
      <c r="BC39" s="167">
        <f>SUM(R39:U39)</f>
        <v>539</v>
      </c>
      <c r="BD39" s="167">
        <v>1526</v>
      </c>
      <c r="BE39" s="167">
        <v>200</v>
      </c>
      <c r="BF39" s="167">
        <v>2215</v>
      </c>
      <c r="BG39" s="167">
        <v>2208</v>
      </c>
      <c r="BH39" s="167">
        <f>SUM(AL39:AO39)</f>
        <v>243</v>
      </c>
      <c r="BI39" s="167">
        <f>SUM(AP39:AS39)</f>
        <v>52</v>
      </c>
      <c r="BJ39" s="167">
        <f>AT39+AU39+AV39+AW39</f>
        <v>1269</v>
      </c>
    </row>
    <row r="40" spans="1:62"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T40" s="141"/>
      <c r="AU40" s="758"/>
      <c r="AV40" s="26"/>
      <c r="AW40" s="138"/>
      <c r="AY40" s="5"/>
      <c r="AZ40" s="5"/>
      <c r="BA40" s="5"/>
      <c r="BB40" s="5"/>
      <c r="BC40" s="5"/>
      <c r="BD40" s="5"/>
      <c r="BE40" s="5"/>
      <c r="BF40" s="5"/>
      <c r="BG40" s="5"/>
      <c r="BH40" s="5"/>
      <c r="BI40" s="5"/>
      <c r="BJ40" s="5"/>
    </row>
    <row r="41" spans="1:62"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T41" s="141"/>
      <c r="AU41" s="758"/>
      <c r="AV41" s="26"/>
      <c r="AW41" s="138"/>
      <c r="AY41" s="5"/>
      <c r="AZ41" s="5"/>
      <c r="BA41" s="5"/>
      <c r="BB41" s="5"/>
      <c r="BC41" s="5"/>
      <c r="BD41" s="5"/>
      <c r="BE41" s="5"/>
      <c r="BF41" s="5"/>
      <c r="BG41" s="5"/>
      <c r="BH41" s="5"/>
      <c r="BI41" s="5"/>
      <c r="BJ41" s="5"/>
    </row>
    <row r="42" spans="1:62"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T42" s="141"/>
      <c r="AU42" s="758"/>
      <c r="AV42" s="26"/>
      <c r="AW42" s="138"/>
      <c r="AY42" s="5"/>
      <c r="AZ42" s="5"/>
      <c r="BA42" s="5"/>
      <c r="BB42" s="5"/>
      <c r="BC42" s="5"/>
      <c r="BD42" s="5"/>
      <c r="BE42" s="5"/>
      <c r="BF42" s="5"/>
      <c r="BG42" s="5"/>
      <c r="BH42" s="5"/>
      <c r="BI42" s="5"/>
      <c r="BJ42" s="5"/>
    </row>
    <row r="43" spans="1:62"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T43" s="141"/>
      <c r="AU43" s="758"/>
      <c r="AV43" s="26"/>
      <c r="AW43" s="138"/>
      <c r="AY43" s="5"/>
      <c r="AZ43" s="5"/>
      <c r="BA43" s="5"/>
      <c r="BB43" s="5"/>
      <c r="BC43" s="5"/>
      <c r="BD43" s="5"/>
      <c r="BE43" s="5"/>
      <c r="BF43" s="5"/>
      <c r="BG43" s="5"/>
      <c r="BH43" s="5"/>
      <c r="BI43" s="5"/>
      <c r="BJ43" s="5"/>
    </row>
    <row r="44" spans="1:62"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v>-0.08</v>
      </c>
      <c r="AS44" s="291">
        <v>1.1000000000000001</v>
      </c>
      <c r="AT44" s="232">
        <v>1.27</v>
      </c>
      <c r="AU44" s="766">
        <v>1.46</v>
      </c>
      <c r="AV44" s="96">
        <v>1.95</v>
      </c>
      <c r="AW44" s="291"/>
      <c r="AX44" s="98"/>
      <c r="AY44" s="99">
        <v>-2.25</v>
      </c>
      <c r="AZ44" s="295">
        <v>-0.17</v>
      </c>
      <c r="BA44" s="295">
        <v>-0.46</v>
      </c>
      <c r="BB44" s="295">
        <v>1.4</v>
      </c>
      <c r="BC44" s="295">
        <v>2.27</v>
      </c>
      <c r="BD44" s="295">
        <v>6.36</v>
      </c>
      <c r="BE44" s="295">
        <v>0.59</v>
      </c>
      <c r="BF44" s="295">
        <v>6.54</v>
      </c>
      <c r="BG44" s="295">
        <v>6.7775591578391614</v>
      </c>
      <c r="BH44" s="295">
        <v>0.86</v>
      </c>
      <c r="BI44" s="295">
        <v>0.19</v>
      </c>
      <c r="BJ44" s="295"/>
    </row>
    <row r="45" spans="1:62"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3">
        <v>0</v>
      </c>
      <c r="W45" s="878">
        <v>0</v>
      </c>
      <c r="X45" s="878">
        <v>0</v>
      </c>
      <c r="Y45" s="466" t="s">
        <v>106</v>
      </c>
      <c r="Z45" s="863">
        <v>0</v>
      </c>
      <c r="AA45" s="878">
        <v>0</v>
      </c>
      <c r="AB45" s="878">
        <v>0</v>
      </c>
      <c r="AC45" s="466" t="s">
        <v>106</v>
      </c>
      <c r="AD45" s="863">
        <v>0</v>
      </c>
      <c r="AE45" s="878" t="s">
        <v>106</v>
      </c>
      <c r="AF45" s="878">
        <v>0</v>
      </c>
      <c r="AG45" s="466" t="s">
        <v>106</v>
      </c>
      <c r="AH45" s="863">
        <v>0</v>
      </c>
      <c r="AI45" s="878">
        <v>0</v>
      </c>
      <c r="AJ45" s="878">
        <v>0</v>
      </c>
      <c r="AK45" s="466" t="s">
        <v>106</v>
      </c>
      <c r="AL45" s="863" t="s">
        <v>106</v>
      </c>
      <c r="AM45" s="878">
        <v>0</v>
      </c>
      <c r="AN45" s="878">
        <v>0</v>
      </c>
      <c r="AO45" s="466" t="s">
        <v>106</v>
      </c>
      <c r="AP45" s="863">
        <v>0</v>
      </c>
      <c r="AQ45" s="878">
        <v>0</v>
      </c>
      <c r="AR45" s="878">
        <v>0</v>
      </c>
      <c r="AS45" s="1166">
        <v>0</v>
      </c>
      <c r="AT45" s="863">
        <v>0</v>
      </c>
      <c r="AU45" s="878">
        <v>0</v>
      </c>
      <c r="AV45" s="878">
        <v>0</v>
      </c>
      <c r="AW45" s="1166"/>
      <c r="AX45" s="172"/>
      <c r="AY45" s="171">
        <v>0.26</v>
      </c>
      <c r="AZ45" s="171">
        <v>1.74</v>
      </c>
      <c r="BA45" s="467" t="s">
        <v>106</v>
      </c>
      <c r="BB45" s="467" t="s">
        <v>106</v>
      </c>
      <c r="BC45" s="467" t="s">
        <v>106</v>
      </c>
      <c r="BD45" s="887">
        <v>0</v>
      </c>
      <c r="BE45" s="887">
        <v>0</v>
      </c>
      <c r="BF45" s="887">
        <v>0</v>
      </c>
      <c r="BG45" s="887" t="s">
        <v>106</v>
      </c>
      <c r="BH45" s="887">
        <v>0</v>
      </c>
      <c r="BI45" s="887">
        <v>0</v>
      </c>
      <c r="BJ45" s="887"/>
    </row>
    <row r="46" spans="1:62"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v>-0.08</v>
      </c>
      <c r="AS46" s="291">
        <v>1.1000000000000001</v>
      </c>
      <c r="AT46" s="232">
        <v>1.27</v>
      </c>
      <c r="AU46" s="766">
        <v>1.46</v>
      </c>
      <c r="AV46" s="96">
        <v>1.95</v>
      </c>
      <c r="AW46" s="291"/>
      <c r="AX46" s="98"/>
      <c r="AY46" s="99">
        <v>-1.99</v>
      </c>
      <c r="AZ46" s="99">
        <v>1.57</v>
      </c>
      <c r="BA46" s="99">
        <v>-0.46</v>
      </c>
      <c r="BB46" s="99">
        <v>1.4</v>
      </c>
      <c r="BC46" s="99">
        <v>2.27</v>
      </c>
      <c r="BD46" s="99">
        <v>6.36</v>
      </c>
      <c r="BE46" s="99">
        <v>0.59</v>
      </c>
      <c r="BF46" s="99">
        <v>6.54</v>
      </c>
      <c r="BG46" s="99">
        <v>6.7775591578391614</v>
      </c>
      <c r="BH46" s="99">
        <v>0.86</v>
      </c>
      <c r="BI46" s="99">
        <v>0.19</v>
      </c>
      <c r="BJ46" s="99"/>
    </row>
    <row r="47" spans="1:62"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232"/>
      <c r="AU47" s="766"/>
      <c r="AV47" s="96"/>
      <c r="AW47" s="291"/>
      <c r="AX47" s="98"/>
      <c r="AY47" s="99"/>
      <c r="AZ47" s="99"/>
      <c r="BA47" s="99"/>
      <c r="BB47" s="99"/>
      <c r="BC47" s="99"/>
      <c r="BD47" s="99"/>
      <c r="BE47" s="99"/>
      <c r="BF47" s="99"/>
      <c r="BG47" s="99"/>
      <c r="BH47" s="99"/>
      <c r="BI47" s="99"/>
      <c r="BJ47" s="99"/>
    </row>
    <row r="48" spans="1:62"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v>-0.08</v>
      </c>
      <c r="AS48" s="291">
        <v>1.08</v>
      </c>
      <c r="AT48" s="232">
        <v>1.25</v>
      </c>
      <c r="AU48" s="766">
        <v>1.42</v>
      </c>
      <c r="AV48" s="96">
        <v>1.91</v>
      </c>
      <c r="AW48" s="291"/>
      <c r="AX48" s="98"/>
      <c r="AY48" s="99">
        <v>-2.25</v>
      </c>
      <c r="AZ48" s="295">
        <v>-0.17</v>
      </c>
      <c r="BA48" s="295">
        <v>-0.46</v>
      </c>
      <c r="BB48" s="295">
        <v>1.36</v>
      </c>
      <c r="BC48" s="295">
        <v>2.17</v>
      </c>
      <c r="BD48" s="295">
        <v>6.1</v>
      </c>
      <c r="BE48" s="295">
        <v>0.57999999999999996</v>
      </c>
      <c r="BF48" s="295">
        <v>6.41</v>
      </c>
      <c r="BG48" s="295">
        <v>6.7192930135177082</v>
      </c>
      <c r="BH48" s="295">
        <v>0.85</v>
      </c>
      <c r="BI48" s="295">
        <v>0.18</v>
      </c>
      <c r="BJ48" s="295"/>
    </row>
    <row r="49" spans="1:62"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3">
        <v>0</v>
      </c>
      <c r="W49" s="878">
        <v>0</v>
      </c>
      <c r="X49" s="878">
        <v>0</v>
      </c>
      <c r="Y49" s="466" t="s">
        <v>106</v>
      </c>
      <c r="Z49" s="863">
        <v>0</v>
      </c>
      <c r="AA49" s="878">
        <v>0</v>
      </c>
      <c r="AB49" s="878">
        <v>0</v>
      </c>
      <c r="AC49" s="466" t="s">
        <v>106</v>
      </c>
      <c r="AD49" s="863">
        <v>0</v>
      </c>
      <c r="AE49" s="878" t="s">
        <v>106</v>
      </c>
      <c r="AF49" s="878">
        <v>0</v>
      </c>
      <c r="AG49" s="466" t="s">
        <v>106</v>
      </c>
      <c r="AH49" s="863">
        <v>0</v>
      </c>
      <c r="AI49" s="878">
        <v>0</v>
      </c>
      <c r="AJ49" s="878">
        <v>0</v>
      </c>
      <c r="AK49" s="466" t="s">
        <v>106</v>
      </c>
      <c r="AL49" s="863" t="s">
        <v>106</v>
      </c>
      <c r="AM49" s="878">
        <v>0</v>
      </c>
      <c r="AN49" s="878">
        <v>0</v>
      </c>
      <c r="AO49" s="466" t="s">
        <v>106</v>
      </c>
      <c r="AP49" s="863">
        <v>0</v>
      </c>
      <c r="AQ49" s="878">
        <v>0</v>
      </c>
      <c r="AR49" s="878">
        <v>0</v>
      </c>
      <c r="AS49" s="1166">
        <v>0</v>
      </c>
      <c r="AT49" s="863">
        <v>0</v>
      </c>
      <c r="AU49" s="878">
        <v>0</v>
      </c>
      <c r="AV49" s="878">
        <v>0</v>
      </c>
      <c r="AW49" s="1166"/>
      <c r="AX49" s="172"/>
      <c r="AY49" s="171">
        <v>0.26</v>
      </c>
      <c r="AZ49" s="171">
        <v>1.74</v>
      </c>
      <c r="BA49" s="467" t="s">
        <v>106</v>
      </c>
      <c r="BB49" s="467" t="s">
        <v>106</v>
      </c>
      <c r="BC49" s="467" t="s">
        <v>106</v>
      </c>
      <c r="BD49" s="887">
        <v>0</v>
      </c>
      <c r="BE49" s="887">
        <v>0</v>
      </c>
      <c r="BF49" s="887">
        <v>0</v>
      </c>
      <c r="BG49" s="887" t="s">
        <v>106</v>
      </c>
      <c r="BH49" s="887">
        <v>0</v>
      </c>
      <c r="BI49" s="887">
        <v>0</v>
      </c>
      <c r="BJ49" s="887"/>
    </row>
    <row r="50" spans="1:62"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v>-0.08</v>
      </c>
      <c r="AS50" s="291">
        <v>1.08</v>
      </c>
      <c r="AT50" s="232">
        <v>1.25</v>
      </c>
      <c r="AU50" s="766">
        <v>1.42</v>
      </c>
      <c r="AV50" s="96">
        <v>1.91</v>
      </c>
      <c r="AW50" s="291"/>
      <c r="AX50" s="98"/>
      <c r="AY50" s="99">
        <v>-1.99</v>
      </c>
      <c r="AZ50" s="99">
        <v>1.57</v>
      </c>
      <c r="BA50" s="99">
        <v>-0.46</v>
      </c>
      <c r="BB50" s="99">
        <v>1.36</v>
      </c>
      <c r="BC50" s="99">
        <v>2.17</v>
      </c>
      <c r="BD50" s="99">
        <v>6.1</v>
      </c>
      <c r="BE50" s="99">
        <v>0.57999999999999996</v>
      </c>
      <c r="BF50" s="99">
        <v>6.41</v>
      </c>
      <c r="BG50" s="99">
        <v>6.7192930135177082</v>
      </c>
      <c r="BH50" s="99">
        <v>0.85</v>
      </c>
      <c r="BI50" s="99">
        <v>0.18</v>
      </c>
      <c r="BJ50" s="99"/>
    </row>
    <row r="51" spans="1:62"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T51" s="141"/>
      <c r="AU51" s="758"/>
      <c r="AV51" s="26"/>
      <c r="AW51" s="138"/>
      <c r="AY51" s="5"/>
      <c r="AZ51" s="5"/>
      <c r="BA51" s="5"/>
      <c r="BB51" s="5"/>
      <c r="BC51" s="5"/>
      <c r="BD51" s="5"/>
      <c r="BE51" s="5"/>
      <c r="BF51" s="5"/>
      <c r="BG51" s="5"/>
      <c r="BH51" s="5"/>
      <c r="BI51" s="5"/>
      <c r="BJ51" s="5"/>
    </row>
    <row r="52" spans="1:62"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T52" s="141"/>
      <c r="AU52" s="758"/>
      <c r="AV52" s="26"/>
      <c r="AW52" s="138"/>
      <c r="AY52" s="5"/>
      <c r="AZ52" s="5"/>
      <c r="BA52" s="5"/>
      <c r="BB52" s="5"/>
      <c r="BC52" s="5"/>
      <c r="BD52" s="5"/>
      <c r="BE52" s="5"/>
      <c r="BF52" s="5"/>
      <c r="BG52" s="5"/>
      <c r="BH52" s="5"/>
      <c r="BI52" s="5"/>
      <c r="BJ52" s="5"/>
    </row>
    <row r="53" spans="1:62"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v>279467</v>
      </c>
      <c r="AS53" s="293">
        <v>280484</v>
      </c>
      <c r="AT53" s="234">
        <v>277526</v>
      </c>
      <c r="AU53" s="767">
        <v>272686</v>
      </c>
      <c r="AV53" s="101">
        <v>266557</v>
      </c>
      <c r="AW53" s="293"/>
      <c r="AX53" s="103"/>
      <c r="AY53" s="104">
        <v>229280</v>
      </c>
      <c r="AZ53" s="104">
        <v>248812</v>
      </c>
      <c r="BA53" s="104">
        <v>248064</v>
      </c>
      <c r="BB53" s="104">
        <v>248526</v>
      </c>
      <c r="BC53" s="104">
        <v>237954</v>
      </c>
      <c r="BD53" s="104">
        <v>239764</v>
      </c>
      <c r="BE53" s="104">
        <v>338477</v>
      </c>
      <c r="BF53" s="104">
        <v>338646</v>
      </c>
      <c r="BG53" s="104">
        <v>325781</v>
      </c>
      <c r="BH53" s="104">
        <v>282056</v>
      </c>
      <c r="BI53" s="104">
        <v>279763</v>
      </c>
      <c r="BJ53" s="104"/>
    </row>
    <row r="54" spans="1:62"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v>279467</v>
      </c>
      <c r="AS54" s="730">
        <v>285258</v>
      </c>
      <c r="AT54" s="807">
        <v>283263</v>
      </c>
      <c r="AU54" s="768">
        <v>278735</v>
      </c>
      <c r="AV54" s="681">
        <v>271359</v>
      </c>
      <c r="AW54" s="730"/>
      <c r="AX54" s="103"/>
      <c r="AY54" s="104">
        <v>229280</v>
      </c>
      <c r="AZ54" s="104">
        <v>248812</v>
      </c>
      <c r="BA54" s="104">
        <v>248064</v>
      </c>
      <c r="BB54" s="104">
        <v>255050</v>
      </c>
      <c r="BC54" s="731">
        <v>248609</v>
      </c>
      <c r="BD54" s="731">
        <v>250116</v>
      </c>
      <c r="BE54" s="731">
        <v>347607</v>
      </c>
      <c r="BF54" s="731">
        <v>345802</v>
      </c>
      <c r="BG54" s="731">
        <v>328606</v>
      </c>
      <c r="BH54" s="731">
        <v>285911</v>
      </c>
      <c r="BI54" s="731">
        <v>283809</v>
      </c>
      <c r="BJ54" s="731"/>
    </row>
    <row r="55" spans="1:62"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807"/>
      <c r="AU55" s="768"/>
      <c r="AV55" s="681"/>
      <c r="AW55" s="730"/>
      <c r="AX55" s="103"/>
      <c r="AY55" s="104"/>
      <c r="AZ55" s="104"/>
      <c r="BA55" s="104"/>
      <c r="BB55" s="104"/>
      <c r="BC55" s="731"/>
      <c r="BD55" s="731"/>
      <c r="BE55" s="731"/>
      <c r="BF55" s="731"/>
      <c r="BG55" s="731"/>
      <c r="BH55" s="731"/>
      <c r="BI55" s="731"/>
      <c r="BJ55" s="731"/>
    </row>
    <row r="56" spans="1:62"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5">
        <v>0.375</v>
      </c>
      <c r="AO56" s="1148">
        <v>0.375</v>
      </c>
      <c r="AP56" s="1145">
        <v>0.375</v>
      </c>
      <c r="AQ56" s="1145">
        <v>0.375</v>
      </c>
      <c r="AR56" s="1145">
        <v>0.375</v>
      </c>
      <c r="AS56" s="1148">
        <v>0.375</v>
      </c>
      <c r="AT56" s="1178">
        <v>0.5625</v>
      </c>
      <c r="AU56" s="1178">
        <v>0.5625</v>
      </c>
      <c r="AV56" s="1178">
        <v>0.5625</v>
      </c>
      <c r="AW56" s="1148"/>
      <c r="AX56" s="103"/>
      <c r="AY56" s="104"/>
      <c r="AZ56" s="104"/>
      <c r="BA56" s="104"/>
      <c r="BB56" s="104"/>
      <c r="BC56" s="731"/>
      <c r="BD56" s="731"/>
      <c r="BE56" s="731"/>
      <c r="BF56" s="731"/>
      <c r="BG56" s="1097">
        <v>0.5</v>
      </c>
      <c r="BH56" s="1097">
        <f>SUM(AL56:AO56)</f>
        <v>1.25</v>
      </c>
      <c r="BI56" s="1155">
        <f>SUM(AP56:AS56)</f>
        <v>1.5</v>
      </c>
      <c r="BJ56" s="1155"/>
    </row>
    <row r="57" spans="1:62"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T57" s="808"/>
      <c r="AU57" s="769"/>
      <c r="AV57" s="27"/>
      <c r="AW57" s="294"/>
      <c r="AY57" s="10"/>
      <c r="AZ57" s="10"/>
      <c r="BA57" s="10"/>
      <c r="BB57" s="10"/>
      <c r="BC57" s="10"/>
      <c r="BD57" s="10"/>
      <c r="BE57" s="10"/>
      <c r="BF57" s="10"/>
      <c r="BG57" s="10"/>
      <c r="BH57" s="10"/>
      <c r="BI57" s="10"/>
      <c r="BJ57" s="10"/>
    </row>
    <row r="58" spans="1:62" s="2" customFormat="1" x14ac:dyDescent="0.2"/>
    <row r="59" spans="1:62" s="2" customFormat="1" x14ac:dyDescent="0.2">
      <c r="A59" s="950" t="s">
        <v>275</v>
      </c>
      <c r="BF59" s="1076"/>
      <c r="BG59" s="1076"/>
      <c r="BH59" s="1076"/>
      <c r="BI59" s="1076"/>
      <c r="BJ59" s="1076"/>
    </row>
    <row r="60" spans="1:62" s="2" customFormat="1" x14ac:dyDescent="0.2">
      <c r="BF60" s="1076"/>
      <c r="BG60" s="1076"/>
      <c r="BH60" s="1076"/>
      <c r="BI60" s="1076"/>
      <c r="BJ60" s="1076"/>
    </row>
    <row r="61" spans="1:62" s="2" customFormat="1" x14ac:dyDescent="0.2">
      <c r="A61" s="885" t="s">
        <v>260</v>
      </c>
      <c r="B61" s="372" t="s">
        <v>256</v>
      </c>
    </row>
    <row r="62" spans="1:62" s="2" customFormat="1" ht="24" x14ac:dyDescent="0.2">
      <c r="A62" s="885" t="s">
        <v>261</v>
      </c>
      <c r="B62" s="372" t="s">
        <v>257</v>
      </c>
    </row>
    <row r="63" spans="1:62" s="2" customFormat="1" ht="24" x14ac:dyDescent="0.2">
      <c r="A63" s="885" t="s">
        <v>363</v>
      </c>
      <c r="B63" s="372" t="s">
        <v>364</v>
      </c>
    </row>
    <row r="64" spans="1:62" x14ac:dyDescent="0.2">
      <c r="A64" s="921"/>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Z7 BC24:BC32 BC34:BC39 BC13:BC22 BC5:BC11 BH7:BI7 BH5:BI5 BH6:BI6 BH9:BI9 BH8:BI8 BH14:BI14 BH10:BI13 BH16:BI16 BH15:BI15 BH18:BI19 BH17:BI17 BH23:BI23 BH22:BI22 BH25:BI25 BH24:BI24 BH27:BI27 BH26:BI26 BH30:BI30 BH28:BI28 BH29:BI29 BH32:BI32 BH31:BI31 BH34:BI34 BH33:BI33 BH36:BI36 BH35:BI35 BH38:BI38 BH37:BI37 BH40:BI42 BH39:BI39 BH43:BI43 BH21:BI21 BH57:BI57 BH56 BI20 BH55:BI55 BH53 BH54 BH47 BH44 BH45 BH46 BH51:BI52 BH48 BH49 BH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A56"/>
  <sheetViews>
    <sheetView zoomScaleNormal="100" workbookViewId="0">
      <pane xSplit="1" ySplit="6" topLeftCell="AK25" activePane="bottomRight" state="frozen"/>
      <selection pane="topRight" activeCell="B1" sqref="B1"/>
      <selection pane="bottomLeft" activeCell="A7" sqref="A7"/>
      <selection pane="bottomRight" activeCell="AY34" sqref="AY34:BB34"/>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8" width="9.5703125" style="272" customWidth="1" outlineLevel="1"/>
    <col min="49" max="49" width="9.5703125" style="272" hidden="1" customWidth="1" outlineLevel="1"/>
  </cols>
  <sheetData>
    <row r="1" spans="1:49" ht="15" x14ac:dyDescent="0.25">
      <c r="A1" s="1" t="s">
        <v>0</v>
      </c>
    </row>
    <row r="2" spans="1:49" ht="15.75" thickBot="1" x14ac:dyDescent="0.3">
      <c r="A2" s="1" t="s">
        <v>113</v>
      </c>
    </row>
    <row r="3" spans="1:49"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7" t="s">
        <v>220</v>
      </c>
      <c r="U3" s="689" t="s">
        <v>221</v>
      </c>
      <c r="V3" s="770" t="s">
        <v>234</v>
      </c>
      <c r="W3" s="771" t="s">
        <v>235</v>
      </c>
      <c r="X3" s="717" t="s">
        <v>236</v>
      </c>
      <c r="Y3" s="689" t="s">
        <v>237</v>
      </c>
      <c r="Z3" s="770" t="s">
        <v>276</v>
      </c>
      <c r="AA3" s="771" t="s">
        <v>277</v>
      </c>
      <c r="AB3" s="717" t="s">
        <v>278</v>
      </c>
      <c r="AC3" s="689"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row>
    <row r="4" spans="1:49"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c r="AT4" s="758"/>
      <c r="AU4" s="758"/>
      <c r="AV4" s="718"/>
      <c r="AW4" s="30"/>
    </row>
    <row r="5" spans="1:49"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c r="AT5" s="758"/>
      <c r="AU5" s="758"/>
      <c r="AV5" s="718"/>
      <c r="AW5" s="30"/>
    </row>
    <row r="6" spans="1:49"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c r="AT6" s="758"/>
      <c r="AU6" s="758"/>
      <c r="AV6" s="718"/>
      <c r="AW6" s="30"/>
    </row>
    <row r="7" spans="1:49"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v>3566</v>
      </c>
      <c r="AS7" s="86">
        <v>2275</v>
      </c>
      <c r="AT7" s="264">
        <v>1842</v>
      </c>
      <c r="AU7" s="772">
        <v>2910</v>
      </c>
      <c r="AV7" s="719">
        <v>2303</v>
      </c>
      <c r="AW7" s="86"/>
    </row>
    <row r="8" spans="1:49" s="94" customFormat="1" ht="13.7" customHeight="1" x14ac:dyDescent="0.2">
      <c r="A8" s="885"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v>755</v>
      </c>
      <c r="AS8" s="432">
        <v>765</v>
      </c>
      <c r="AT8" s="772">
        <v>833</v>
      </c>
      <c r="AU8" s="772">
        <v>991</v>
      </c>
      <c r="AV8" s="720">
        <v>979</v>
      </c>
      <c r="AW8" s="432"/>
    </row>
    <row r="9" spans="1:49" s="94" customFormat="1" ht="13.7" customHeight="1" x14ac:dyDescent="0.2">
      <c r="A9" s="885"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c r="AT9" s="772"/>
      <c r="AU9" s="772"/>
      <c r="AV9" s="720"/>
      <c r="AW9" s="432"/>
    </row>
    <row r="10" spans="1:49"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106</v>
      </c>
      <c r="V10" s="264">
        <v>59</v>
      </c>
      <c r="W10" s="264">
        <v>361</v>
      </c>
      <c r="X10" s="719">
        <v>356</v>
      </c>
      <c r="Y10" s="86">
        <v>15</v>
      </c>
      <c r="Z10" s="264">
        <v>8</v>
      </c>
      <c r="AA10" s="264">
        <v>1101</v>
      </c>
      <c r="AB10" s="719">
        <v>1092</v>
      </c>
      <c r="AC10" s="86">
        <v>1104</v>
      </c>
      <c r="AD10" s="773" t="s">
        <v>106</v>
      </c>
      <c r="AE10" s="772" t="s">
        <v>106</v>
      </c>
      <c r="AF10" s="982">
        <v>0</v>
      </c>
      <c r="AG10" s="86" t="s">
        <v>106</v>
      </c>
      <c r="AH10" s="773" t="s">
        <v>106</v>
      </c>
      <c r="AI10" s="772" t="s">
        <v>106</v>
      </c>
      <c r="AJ10" s="982">
        <v>0</v>
      </c>
      <c r="AK10" s="86" t="s">
        <v>106</v>
      </c>
      <c r="AL10" s="773" t="s">
        <v>106</v>
      </c>
      <c r="AM10" s="772">
        <v>81</v>
      </c>
      <c r="AN10" s="982">
        <v>61</v>
      </c>
      <c r="AO10" s="86">
        <v>50</v>
      </c>
      <c r="AP10" s="982">
        <v>0</v>
      </c>
      <c r="AQ10" s="982">
        <v>0</v>
      </c>
      <c r="AR10" s="982">
        <v>0</v>
      </c>
      <c r="AS10" s="1167">
        <v>0</v>
      </c>
      <c r="AT10" s="982">
        <v>0</v>
      </c>
      <c r="AU10" s="982">
        <v>0</v>
      </c>
      <c r="AV10" s="982">
        <v>0</v>
      </c>
      <c r="AW10" s="1167"/>
    </row>
    <row r="11" spans="1:49"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1" t="s">
        <v>106</v>
      </c>
      <c r="U11" s="173" t="s">
        <v>106</v>
      </c>
      <c r="V11" s="773" t="s">
        <v>106</v>
      </c>
      <c r="W11" s="773" t="s">
        <v>106</v>
      </c>
      <c r="X11" s="773" t="s">
        <v>106</v>
      </c>
      <c r="Y11" s="173" t="s">
        <v>106</v>
      </c>
      <c r="Z11" s="773" t="s">
        <v>106</v>
      </c>
      <c r="AA11" s="773" t="s">
        <v>106</v>
      </c>
      <c r="AB11" s="982">
        <v>0</v>
      </c>
      <c r="AC11" s="173" t="s">
        <v>106</v>
      </c>
      <c r="AD11" s="773" t="s">
        <v>106</v>
      </c>
      <c r="AE11" s="780" t="s">
        <v>106</v>
      </c>
      <c r="AF11" s="982">
        <v>0</v>
      </c>
      <c r="AG11" s="173" t="s">
        <v>106</v>
      </c>
      <c r="AH11" s="773" t="s">
        <v>106</v>
      </c>
      <c r="AI11" s="780" t="s">
        <v>106</v>
      </c>
      <c r="AJ11" s="982">
        <v>0</v>
      </c>
      <c r="AK11" s="173" t="s">
        <v>106</v>
      </c>
      <c r="AL11" s="773" t="s">
        <v>106</v>
      </c>
      <c r="AM11" s="982">
        <v>0</v>
      </c>
      <c r="AN11" s="982">
        <v>0</v>
      </c>
      <c r="AO11" s="86" t="s">
        <v>106</v>
      </c>
      <c r="AP11" s="982">
        <v>0</v>
      </c>
      <c r="AQ11" s="982">
        <v>0</v>
      </c>
      <c r="AR11" s="982">
        <v>0</v>
      </c>
      <c r="AS11" s="1168">
        <v>0</v>
      </c>
      <c r="AT11" s="982">
        <v>0</v>
      </c>
      <c r="AU11" s="982">
        <v>0</v>
      </c>
      <c r="AV11" s="982">
        <v>0</v>
      </c>
      <c r="AW11" s="1168"/>
    </row>
    <row r="12" spans="1:49"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v>1064</v>
      </c>
      <c r="AS12" s="86">
        <v>1030</v>
      </c>
      <c r="AT12" s="264">
        <v>1056</v>
      </c>
      <c r="AU12" s="772">
        <v>1116</v>
      </c>
      <c r="AV12" s="719">
        <v>1173</v>
      </c>
      <c r="AW12" s="86"/>
    </row>
    <row r="13" spans="1:49"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v>219</v>
      </c>
      <c r="AS13" s="86">
        <v>254</v>
      </c>
      <c r="AT13" s="264">
        <v>293</v>
      </c>
      <c r="AU13" s="772">
        <v>274</v>
      </c>
      <c r="AV13" s="719">
        <v>266</v>
      </c>
      <c r="AW13" s="86"/>
    </row>
    <row r="14" spans="1:49"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v>5604</v>
      </c>
      <c r="AS14" s="110">
        <v>4324</v>
      </c>
      <c r="AT14" s="759">
        <v>4024</v>
      </c>
      <c r="AU14" s="1063">
        <v>5291</v>
      </c>
      <c r="AV14" s="722">
        <v>4721</v>
      </c>
      <c r="AW14" s="110"/>
    </row>
    <row r="15" spans="1:49"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c r="AT15" s="264"/>
      <c r="AU15" s="772"/>
      <c r="AV15" s="719"/>
      <c r="AW15" s="86"/>
    </row>
    <row r="16" spans="1:49"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c r="AT16" s="264"/>
      <c r="AU16" s="772"/>
      <c r="AV16" s="719"/>
      <c r="AW16" s="86"/>
    </row>
    <row r="17" spans="1:49" s="2" customFormat="1" ht="13.7" customHeight="1" x14ac:dyDescent="0.2">
      <c r="A17" s="885"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c r="AT17" s="264"/>
      <c r="AU17" s="772"/>
      <c r="AV17" s="719"/>
      <c r="AW17" s="432"/>
    </row>
    <row r="18" spans="1:49" s="2" customFormat="1" ht="13.7" customHeight="1" x14ac:dyDescent="0.2">
      <c r="A18" s="885"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1" t="s">
        <v>106</v>
      </c>
      <c r="U18" s="173" t="s">
        <v>106</v>
      </c>
      <c r="V18" s="773" t="s">
        <v>106</v>
      </c>
      <c r="W18" s="773" t="s">
        <v>106</v>
      </c>
      <c r="X18" s="773" t="s">
        <v>106</v>
      </c>
      <c r="Y18" s="933" t="s">
        <v>106</v>
      </c>
      <c r="Z18" s="773" t="s">
        <v>106</v>
      </c>
      <c r="AA18" s="773" t="s">
        <v>106</v>
      </c>
      <c r="AB18" s="773" t="s">
        <v>106</v>
      </c>
      <c r="AC18" s="933" t="s">
        <v>106</v>
      </c>
      <c r="AD18" s="773" t="s">
        <v>106</v>
      </c>
      <c r="AE18" s="780" t="s">
        <v>106</v>
      </c>
      <c r="AF18" s="982">
        <v>0</v>
      </c>
      <c r="AG18" s="933" t="s">
        <v>106</v>
      </c>
      <c r="AH18" s="773" t="s">
        <v>106</v>
      </c>
      <c r="AI18" s="982">
        <v>0</v>
      </c>
      <c r="AJ18" s="982">
        <v>0</v>
      </c>
      <c r="AK18" s="933" t="s">
        <v>106</v>
      </c>
      <c r="AL18" s="982">
        <v>0</v>
      </c>
      <c r="AM18" s="982">
        <v>0</v>
      </c>
      <c r="AN18" s="982">
        <v>0</v>
      </c>
      <c r="AO18" s="933" t="s">
        <v>106</v>
      </c>
      <c r="AP18" s="982">
        <v>0</v>
      </c>
      <c r="AQ18" s="982">
        <v>0</v>
      </c>
      <c r="AR18" s="982">
        <v>0</v>
      </c>
      <c r="AS18" s="1167">
        <v>0</v>
      </c>
      <c r="AT18" s="982">
        <v>0</v>
      </c>
      <c r="AU18" s="982">
        <v>0</v>
      </c>
      <c r="AV18" s="982">
        <v>0</v>
      </c>
      <c r="AW18" s="1167"/>
    </row>
    <row r="19" spans="1:49"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v>924</v>
      </c>
      <c r="AS19" s="432">
        <v>1013</v>
      </c>
      <c r="AT19" s="264">
        <v>1039</v>
      </c>
      <c r="AU19" s="772">
        <v>1094</v>
      </c>
      <c r="AV19" s="719">
        <v>1070</v>
      </c>
      <c r="AW19" s="432"/>
    </row>
    <row r="20" spans="1:49"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v>2255</v>
      </c>
      <c r="AS20" s="432">
        <v>2284</v>
      </c>
      <c r="AT20" s="264">
        <v>2304</v>
      </c>
      <c r="AU20" s="772">
        <v>2375</v>
      </c>
      <c r="AV20" s="719">
        <v>2510</v>
      </c>
      <c r="AW20" s="432"/>
    </row>
    <row r="21" spans="1:49" s="2" customFormat="1" ht="13.7" customHeight="1" x14ac:dyDescent="0.2">
      <c r="A21" s="885"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v>2380</v>
      </c>
      <c r="AS21" s="432">
        <v>2242</v>
      </c>
      <c r="AT21" s="264">
        <v>2057</v>
      </c>
      <c r="AU21" s="772">
        <v>1891</v>
      </c>
      <c r="AV21" s="719">
        <v>1741</v>
      </c>
      <c r="AW21" s="432"/>
    </row>
    <row r="22" spans="1:49"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v>9959</v>
      </c>
      <c r="AS22" s="432">
        <v>9984</v>
      </c>
      <c r="AT22" s="264">
        <v>9968</v>
      </c>
      <c r="AU22" s="772">
        <v>9971</v>
      </c>
      <c r="AV22" s="719">
        <v>9968</v>
      </c>
      <c r="AW22" s="432"/>
    </row>
    <row r="23" spans="1:49"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v>15518</v>
      </c>
      <c r="AS23" s="934">
        <v>15523</v>
      </c>
      <c r="AT23" s="759">
        <v>15368</v>
      </c>
      <c r="AU23" s="1063">
        <v>15331</v>
      </c>
      <c r="AV23" s="722">
        <v>15289</v>
      </c>
      <c r="AW23" s="934"/>
    </row>
    <row r="24" spans="1:49"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c r="AT24" s="264"/>
      <c r="AU24" s="772"/>
      <c r="AV24" s="719"/>
      <c r="AW24" s="432"/>
    </row>
    <row r="25" spans="1:49"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v>21122</v>
      </c>
      <c r="AS25" s="934">
        <v>19847</v>
      </c>
      <c r="AT25" s="759">
        <v>19392</v>
      </c>
      <c r="AU25" s="1063">
        <v>20622</v>
      </c>
      <c r="AV25" s="722">
        <v>20010</v>
      </c>
      <c r="AW25" s="934"/>
    </row>
    <row r="26" spans="1:49"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c r="AT26" s="264"/>
      <c r="AU26" s="772"/>
      <c r="AV26" s="719"/>
      <c r="AW26" s="432"/>
    </row>
    <row r="27" spans="1:49"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c r="AT27" s="264"/>
      <c r="AU27" s="772"/>
      <c r="AV27" s="719"/>
      <c r="AW27" s="432"/>
    </row>
    <row r="28" spans="1:49"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c r="AT28" s="264"/>
      <c r="AU28" s="772"/>
      <c r="AV28" s="719"/>
      <c r="AW28" s="432"/>
    </row>
    <row r="29" spans="1:49"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v>697</v>
      </c>
      <c r="AS29" s="432">
        <v>991</v>
      </c>
      <c r="AT29" s="264">
        <v>1033</v>
      </c>
      <c r="AU29" s="772">
        <v>1167</v>
      </c>
      <c r="AV29" s="719">
        <v>1140</v>
      </c>
      <c r="AW29" s="432"/>
    </row>
    <row r="30" spans="1:49"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60">
        <v>1</v>
      </c>
      <c r="S30" s="116" t="s">
        <v>106</v>
      </c>
      <c r="T30" s="723" t="s">
        <v>106</v>
      </c>
      <c r="U30" s="89" t="s">
        <v>106</v>
      </c>
      <c r="V30" s="773">
        <v>6</v>
      </c>
      <c r="W30" s="773">
        <v>6</v>
      </c>
      <c r="X30" s="723">
        <v>8</v>
      </c>
      <c r="Y30" s="935" t="s">
        <v>106</v>
      </c>
      <c r="Z30" s="773" t="s">
        <v>106</v>
      </c>
      <c r="AA30" s="780">
        <v>155</v>
      </c>
      <c r="AB30" s="723">
        <v>182</v>
      </c>
      <c r="AC30" s="935">
        <v>198</v>
      </c>
      <c r="AD30" s="773" t="s">
        <v>106</v>
      </c>
      <c r="AE30" s="780" t="s">
        <v>106</v>
      </c>
      <c r="AF30" s="982">
        <v>0</v>
      </c>
      <c r="AG30" s="935" t="s">
        <v>106</v>
      </c>
      <c r="AH30" s="773" t="s">
        <v>106</v>
      </c>
      <c r="AI30" s="780" t="s">
        <v>106</v>
      </c>
      <c r="AJ30" s="982">
        <v>0</v>
      </c>
      <c r="AK30" s="935" t="s">
        <v>106</v>
      </c>
      <c r="AL30" s="773" t="s">
        <v>106</v>
      </c>
      <c r="AM30" s="982">
        <v>0</v>
      </c>
      <c r="AN30" s="982">
        <v>0</v>
      </c>
      <c r="AO30" s="935" t="s">
        <v>106</v>
      </c>
      <c r="AP30" s="982">
        <v>0</v>
      </c>
      <c r="AQ30" s="982">
        <v>0</v>
      </c>
      <c r="AR30" s="982">
        <v>0</v>
      </c>
      <c r="AS30" s="1167">
        <v>0</v>
      </c>
      <c r="AT30" s="982">
        <v>0</v>
      </c>
      <c r="AU30" s="982">
        <v>0</v>
      </c>
      <c r="AV30" s="982">
        <v>0</v>
      </c>
      <c r="AW30" s="1167"/>
    </row>
    <row r="31" spans="1:49" s="2" customFormat="1" ht="13.7" customHeight="1" x14ac:dyDescent="0.2">
      <c r="A31" s="885"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1" t="s">
        <v>106</v>
      </c>
      <c r="U31" s="173" t="s">
        <v>106</v>
      </c>
      <c r="V31" s="773" t="s">
        <v>106</v>
      </c>
      <c r="W31" s="773" t="s">
        <v>106</v>
      </c>
      <c r="X31" s="773" t="s">
        <v>106</v>
      </c>
      <c r="Y31" s="933" t="s">
        <v>106</v>
      </c>
      <c r="Z31" s="773" t="s">
        <v>106</v>
      </c>
      <c r="AA31" s="780" t="s">
        <v>106</v>
      </c>
      <c r="AB31" s="773" t="s">
        <v>106</v>
      </c>
      <c r="AC31" s="933" t="s">
        <v>106</v>
      </c>
      <c r="AD31" s="773" t="s">
        <v>106</v>
      </c>
      <c r="AE31" s="780" t="s">
        <v>106</v>
      </c>
      <c r="AF31" s="982">
        <v>0</v>
      </c>
      <c r="AG31" s="933" t="s">
        <v>106</v>
      </c>
      <c r="AH31" s="773" t="s">
        <v>106</v>
      </c>
      <c r="AI31" s="780" t="s">
        <v>106</v>
      </c>
      <c r="AJ31" s="982">
        <v>0</v>
      </c>
      <c r="AK31" s="933" t="s">
        <v>106</v>
      </c>
      <c r="AL31" s="773" t="s">
        <v>106</v>
      </c>
      <c r="AM31" s="982">
        <v>0</v>
      </c>
      <c r="AN31" s="982">
        <v>0</v>
      </c>
      <c r="AO31" s="933" t="s">
        <v>106</v>
      </c>
      <c r="AP31" s="982">
        <v>0</v>
      </c>
      <c r="AQ31" s="982">
        <v>0</v>
      </c>
      <c r="AR31" s="982">
        <v>0</v>
      </c>
      <c r="AS31" s="1167">
        <v>0</v>
      </c>
      <c r="AT31" s="982">
        <v>0</v>
      </c>
      <c r="AU31" s="982">
        <v>0</v>
      </c>
      <c r="AV31" s="982">
        <v>0</v>
      </c>
      <c r="AW31" s="1167"/>
    </row>
    <row r="32" spans="1:49" s="2" customFormat="1" ht="13.7" customHeight="1" x14ac:dyDescent="0.2">
      <c r="A32" s="885" t="s">
        <v>284</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v>25</v>
      </c>
      <c r="AS32" s="933">
        <v>60</v>
      </c>
      <c r="AT32" s="773">
        <v>42</v>
      </c>
      <c r="AU32" s="780">
        <v>36</v>
      </c>
      <c r="AV32" s="882">
        <v>30</v>
      </c>
      <c r="AW32" s="933"/>
    </row>
    <row r="33" spans="1:53" s="2" customFormat="1" ht="13.7" customHeight="1" x14ac:dyDescent="0.2">
      <c r="A33" s="885"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v>940</v>
      </c>
      <c r="AS33" s="432">
        <v>966</v>
      </c>
      <c r="AT33" s="264">
        <v>1190</v>
      </c>
      <c r="AU33" s="772">
        <v>1133</v>
      </c>
      <c r="AV33" s="719">
        <v>1269</v>
      </c>
      <c r="AW33" s="432"/>
    </row>
    <row r="34" spans="1:53"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106</v>
      </c>
      <c r="AP34" s="982">
        <v>0</v>
      </c>
      <c r="AQ34" s="772">
        <v>1349</v>
      </c>
      <c r="AR34" s="719">
        <v>1749</v>
      </c>
      <c r="AS34" s="1167">
        <v>0</v>
      </c>
      <c r="AT34" s="982">
        <v>0</v>
      </c>
      <c r="AU34" s="982">
        <v>0</v>
      </c>
      <c r="AV34" s="719">
        <v>999</v>
      </c>
      <c r="AW34" s="1167"/>
      <c r="AY34" s="1183"/>
      <c r="AZ34" s="85"/>
      <c r="BA34" s="1183"/>
    </row>
    <row r="35" spans="1:53"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v>3411</v>
      </c>
      <c r="AS35" s="934">
        <v>2017</v>
      </c>
      <c r="AT35" s="759">
        <v>2265</v>
      </c>
      <c r="AU35" s="1063">
        <v>2336</v>
      </c>
      <c r="AV35" s="722">
        <v>3438</v>
      </c>
      <c r="AW35" s="934"/>
    </row>
    <row r="36" spans="1:53"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c r="AT36" s="264"/>
      <c r="AU36" s="772"/>
      <c r="AV36" s="719"/>
      <c r="AW36" s="432"/>
    </row>
    <row r="37" spans="1:53"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c r="AT37" s="264"/>
      <c r="AU37" s="772"/>
      <c r="AV37" s="719"/>
      <c r="AW37" s="432"/>
    </row>
    <row r="38" spans="1:53"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v>7607</v>
      </c>
      <c r="AS38" s="432">
        <v>7609</v>
      </c>
      <c r="AT38" s="264">
        <v>7611</v>
      </c>
      <c r="AU38" s="772">
        <v>9591</v>
      </c>
      <c r="AV38" s="719">
        <v>8594</v>
      </c>
      <c r="AW38" s="432"/>
    </row>
    <row r="39" spans="1:53" s="2" customFormat="1" ht="24" x14ac:dyDescent="0.2">
      <c r="A39" s="885"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1" t="s">
        <v>106</v>
      </c>
      <c r="U39" s="173" t="s">
        <v>106</v>
      </c>
      <c r="V39" s="773" t="s">
        <v>106</v>
      </c>
      <c r="W39" s="773" t="s">
        <v>106</v>
      </c>
      <c r="X39" s="773" t="s">
        <v>106</v>
      </c>
      <c r="Y39" s="933" t="s">
        <v>106</v>
      </c>
      <c r="Z39" s="773" t="s">
        <v>106</v>
      </c>
      <c r="AA39" s="773" t="s">
        <v>106</v>
      </c>
      <c r="AB39" s="773" t="s">
        <v>106</v>
      </c>
      <c r="AC39" s="933" t="s">
        <v>106</v>
      </c>
      <c r="AD39" s="773" t="s">
        <v>106</v>
      </c>
      <c r="AE39" s="780" t="s">
        <v>106</v>
      </c>
      <c r="AF39" s="982">
        <v>0</v>
      </c>
      <c r="AG39" s="933" t="s">
        <v>106</v>
      </c>
      <c r="AH39" s="773" t="s">
        <v>106</v>
      </c>
      <c r="AI39" s="780" t="s">
        <v>106</v>
      </c>
      <c r="AJ39" s="982">
        <v>0</v>
      </c>
      <c r="AK39" s="1168">
        <v>0</v>
      </c>
      <c r="AL39" s="773" t="s">
        <v>106</v>
      </c>
      <c r="AM39" s="982">
        <v>0</v>
      </c>
      <c r="AN39" s="982">
        <v>0</v>
      </c>
      <c r="AO39" s="933" t="s">
        <v>106</v>
      </c>
      <c r="AP39" s="982">
        <v>0</v>
      </c>
      <c r="AQ39" s="982">
        <v>0</v>
      </c>
      <c r="AR39" s="982">
        <v>0</v>
      </c>
      <c r="AS39" s="1168">
        <v>0</v>
      </c>
      <c r="AT39" s="982">
        <v>0</v>
      </c>
      <c r="AU39" s="982">
        <v>0</v>
      </c>
      <c r="AV39" s="982">
        <v>0</v>
      </c>
      <c r="AW39" s="1168"/>
    </row>
    <row r="40" spans="1:53" s="2" customFormat="1" x14ac:dyDescent="0.2">
      <c r="A40" s="885" t="s">
        <v>285</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106</v>
      </c>
      <c r="AP40" s="982">
        <v>0</v>
      </c>
      <c r="AQ40" s="982">
        <v>0</v>
      </c>
      <c r="AR40" s="982">
        <v>15</v>
      </c>
      <c r="AS40" s="933">
        <v>14</v>
      </c>
      <c r="AT40" s="982">
        <v>14</v>
      </c>
      <c r="AU40" s="982">
        <v>12</v>
      </c>
      <c r="AV40" s="982">
        <v>13</v>
      </c>
      <c r="AW40" s="933"/>
    </row>
    <row r="41" spans="1:53" s="2" customFormat="1" x14ac:dyDescent="0.2">
      <c r="A41" s="885" t="s">
        <v>286</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v>136</v>
      </c>
      <c r="AS41" s="933">
        <v>85</v>
      </c>
      <c r="AT41" s="773">
        <v>85</v>
      </c>
      <c r="AU41" s="780">
        <v>90</v>
      </c>
      <c r="AV41" s="882">
        <v>84</v>
      </c>
      <c r="AW41" s="933"/>
    </row>
    <row r="42" spans="1:53"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v>880</v>
      </c>
      <c r="AS42" s="432">
        <v>971</v>
      </c>
      <c r="AT42" s="264">
        <v>896</v>
      </c>
      <c r="AU42" s="772">
        <v>924</v>
      </c>
      <c r="AV42" s="719">
        <v>909</v>
      </c>
      <c r="AW42" s="432"/>
    </row>
    <row r="43" spans="1:53"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v>8638</v>
      </c>
      <c r="AS43" s="934">
        <v>8679</v>
      </c>
      <c r="AT43" s="759">
        <v>8606</v>
      </c>
      <c r="AU43" s="1063">
        <v>10617</v>
      </c>
      <c r="AV43" s="722">
        <v>9600</v>
      </c>
      <c r="AW43" s="934"/>
    </row>
    <row r="44" spans="1:53"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c r="AT44" s="264"/>
      <c r="AU44" s="772"/>
      <c r="AV44" s="719"/>
      <c r="AW44" s="432"/>
    </row>
    <row r="45" spans="1:53"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v>197</v>
      </c>
      <c r="AS45" s="432">
        <v>207</v>
      </c>
      <c r="AT45" s="264">
        <v>218</v>
      </c>
      <c r="AU45" s="772">
        <v>227</v>
      </c>
      <c r="AV45" s="719">
        <v>234</v>
      </c>
      <c r="AW45" s="432"/>
    </row>
    <row r="46" spans="1:53"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v>8876</v>
      </c>
      <c r="AS46" s="432">
        <v>8944</v>
      </c>
      <c r="AT46" s="264">
        <v>8303</v>
      </c>
      <c r="AU46" s="772">
        <v>7442</v>
      </c>
      <c r="AV46" s="719">
        <v>6738</v>
      </c>
      <c r="AW46" s="432"/>
    </row>
    <row r="47" spans="1:53"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v>9073</v>
      </c>
      <c r="AS47" s="934">
        <v>9151</v>
      </c>
      <c r="AT47" s="759">
        <v>8521</v>
      </c>
      <c r="AU47" s="1063">
        <v>7669</v>
      </c>
      <c r="AV47" s="722">
        <v>6972</v>
      </c>
      <c r="AW47" s="934"/>
    </row>
    <row r="48" spans="1:53"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c r="AT48" s="264"/>
      <c r="AU48" s="772"/>
      <c r="AV48" s="719"/>
      <c r="AW48" s="432"/>
    </row>
    <row r="49" spans="1:49"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v>21122</v>
      </c>
      <c r="AS49" s="936">
        <v>19847</v>
      </c>
      <c r="AT49" s="774">
        <v>19392</v>
      </c>
      <c r="AU49" s="1061">
        <v>20622</v>
      </c>
      <c r="AV49" s="724">
        <v>20010</v>
      </c>
      <c r="AW49" s="936"/>
    </row>
    <row r="50" spans="1:49"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row>
    <row r="51" spans="1:49" s="2" customFormat="1" x14ac:dyDescent="0.2">
      <c r="A51" s="937" t="s">
        <v>290</v>
      </c>
      <c r="B51" s="372" t="s">
        <v>291</v>
      </c>
      <c r="Y51" s="94"/>
      <c r="AC51" s="94"/>
      <c r="AE51" s="94"/>
      <c r="AG51" s="94"/>
      <c r="AI51" s="94"/>
      <c r="AK51" s="94"/>
      <c r="AM51" s="94"/>
      <c r="AO51" s="94"/>
      <c r="AQ51" s="94"/>
      <c r="AS51" s="94"/>
      <c r="AU51" s="94"/>
      <c r="AW51" s="94"/>
    </row>
    <row r="52" spans="1:49" s="2" customFormat="1" x14ac:dyDescent="0.2">
      <c r="A52" s="937" t="s">
        <v>287</v>
      </c>
      <c r="B52" s="372" t="s">
        <v>243</v>
      </c>
      <c r="Y52" s="94"/>
      <c r="AC52" s="94"/>
      <c r="AE52" s="94"/>
      <c r="AG52" s="94"/>
      <c r="AI52" s="94"/>
      <c r="AK52" s="94"/>
      <c r="AM52" s="94"/>
      <c r="AO52" s="94"/>
      <c r="AP52" s="48"/>
      <c r="AQ52" s="48"/>
      <c r="AR52" s="48"/>
      <c r="AS52" s="48"/>
      <c r="AT52" s="48"/>
      <c r="AU52" s="94"/>
      <c r="AW52" s="94"/>
    </row>
    <row r="53" spans="1:49" s="2" customFormat="1" ht="24" x14ac:dyDescent="0.2">
      <c r="A53" s="937" t="s">
        <v>288</v>
      </c>
      <c r="B53" s="372" t="s">
        <v>254</v>
      </c>
      <c r="AE53" s="94"/>
      <c r="AI53" s="94"/>
      <c r="AM53" s="94"/>
      <c r="AQ53" s="94"/>
      <c r="AU53" s="94"/>
    </row>
    <row r="54" spans="1:49" s="2" customFormat="1" x14ac:dyDescent="0.2">
      <c r="A54" s="938" t="s">
        <v>289</v>
      </c>
      <c r="B54" s="372" t="s">
        <v>255</v>
      </c>
      <c r="AE54" s="94"/>
      <c r="AI54" s="94"/>
      <c r="AM54" s="94"/>
      <c r="AQ54" s="94"/>
      <c r="AU54" s="94"/>
    </row>
    <row r="55" spans="1:49" x14ac:dyDescent="0.2">
      <c r="A55" s="885"/>
      <c r="B55" s="2"/>
      <c r="C55" s="2"/>
      <c r="D55" s="2"/>
      <c r="E55" s="2"/>
      <c r="F55" s="2"/>
      <c r="G55" s="2"/>
      <c r="H55" s="2"/>
      <c r="I55" s="2"/>
      <c r="J55" s="2"/>
      <c r="K55" s="2"/>
      <c r="L55" s="2"/>
      <c r="M55" s="2"/>
      <c r="N55" s="2"/>
      <c r="O55" s="2"/>
      <c r="P55" s="2"/>
      <c r="AE55" s="144"/>
      <c r="AI55" s="144"/>
      <c r="AM55" s="144"/>
      <c r="AQ55" s="144"/>
      <c r="AU55" s="144"/>
    </row>
    <row r="56" spans="1:49" x14ac:dyDescent="0.2">
      <c r="A56" s="885"/>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K126"/>
  <sheetViews>
    <sheetView zoomScale="85" zoomScaleNormal="85" workbookViewId="0">
      <pane xSplit="1" ySplit="5" topLeftCell="AM21" activePane="bottomRight" state="frozen"/>
      <selection pane="topRight" activeCell="B1" sqref="B1"/>
      <selection pane="bottomLeft" activeCell="A6" sqref="A6"/>
      <selection pane="bottomRight" activeCell="AW41" sqref="AW41"/>
    </sheetView>
  </sheetViews>
  <sheetFormatPr defaultRowHeight="12.75" outlineLevelCol="1" x14ac:dyDescent="0.2"/>
  <cols>
    <col min="1" max="1" width="63.5703125" style="39" customWidth="1"/>
    <col min="2" max="5" width="9.28515625" customWidth="1"/>
    <col min="6" max="6" width="9.42578125" customWidth="1"/>
    <col min="7" max="7" width="9.42578125" style="191" customWidth="1"/>
    <col min="8" max="8" width="9.42578125" style="177" customWidth="1"/>
    <col min="9" max="13" width="9.42578125" style="272" customWidth="1"/>
    <col min="14" max="21" width="9.42578125" style="272" customWidth="1" outlineLevel="1"/>
    <col min="22" max="22" width="0.28515625" style="272" customWidth="1" outlineLevel="1"/>
    <col min="23" max="49" width="9.42578125" style="272" customWidth="1" outlineLevel="1"/>
    <col min="50" max="50" width="9.42578125" style="272" hidden="1" customWidth="1" outlineLevel="1"/>
    <col min="51" max="51" width="2.7109375" customWidth="1"/>
    <col min="52" max="52" width="9.140625" customWidth="1"/>
    <col min="53" max="62" width="9.140625" style="272" customWidth="1"/>
    <col min="63" max="63" width="9.140625" style="272" hidden="1" customWidth="1"/>
  </cols>
  <sheetData>
    <row r="1" spans="1:63" ht="15" x14ac:dyDescent="0.25">
      <c r="A1" s="1" t="s">
        <v>0</v>
      </c>
      <c r="D1" s="303"/>
    </row>
    <row r="2" spans="1:63" ht="15.75" thickBot="1" x14ac:dyDescent="0.3">
      <c r="A2" s="1" t="s">
        <v>114</v>
      </c>
    </row>
    <row r="3" spans="1:63"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9" t="s">
        <v>221</v>
      </c>
      <c r="V3" s="182" t="s">
        <v>221</v>
      </c>
      <c r="W3" s="826" t="s">
        <v>234</v>
      </c>
      <c r="X3" s="182" t="s">
        <v>235</v>
      </c>
      <c r="Y3" s="689" t="s">
        <v>236</v>
      </c>
      <c r="Z3" s="689" t="s">
        <v>237</v>
      </c>
      <c r="AA3" s="826" t="s">
        <v>276</v>
      </c>
      <c r="AB3" s="182" t="s">
        <v>277</v>
      </c>
      <c r="AC3" s="689" t="s">
        <v>278</v>
      </c>
      <c r="AD3" s="689"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U3" s="474" t="s">
        <v>376</v>
      </c>
      <c r="AV3" s="475" t="s">
        <v>377</v>
      </c>
      <c r="AW3" s="475" t="s">
        <v>378</v>
      </c>
      <c r="AX3" s="180" t="s">
        <v>379</v>
      </c>
      <c r="AZ3" s="15">
        <v>2010</v>
      </c>
      <c r="BA3" s="15">
        <v>2011</v>
      </c>
      <c r="BB3" s="15">
        <v>2012</v>
      </c>
      <c r="BC3" s="15">
        <v>2013</v>
      </c>
      <c r="BD3" s="15">
        <v>2014</v>
      </c>
      <c r="BE3" s="15">
        <v>2015</v>
      </c>
      <c r="BF3" s="15">
        <v>2016</v>
      </c>
      <c r="BG3" s="15">
        <v>2017</v>
      </c>
      <c r="BH3" s="15">
        <v>2018</v>
      </c>
      <c r="BI3" s="15">
        <v>2019</v>
      </c>
      <c r="BJ3" s="15">
        <v>2020</v>
      </c>
      <c r="BK3" s="15">
        <v>2021</v>
      </c>
    </row>
    <row r="4" spans="1:63"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U4" s="827"/>
      <c r="AV4" s="775"/>
      <c r="AW4" s="32"/>
      <c r="AX4" s="138"/>
      <c r="AZ4" s="538"/>
      <c r="BA4" s="117"/>
      <c r="BB4" s="117"/>
      <c r="BC4" s="117"/>
      <c r="BD4" s="538"/>
      <c r="BE4" s="117"/>
      <c r="BF4" s="117"/>
      <c r="BG4" s="117"/>
      <c r="BH4" s="117"/>
      <c r="BI4" s="117"/>
      <c r="BJ4" s="117"/>
      <c r="BK4" s="117"/>
    </row>
    <row r="5" spans="1:63"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U5" s="828"/>
      <c r="AV5" s="758"/>
      <c r="AW5" s="26"/>
      <c r="AX5" s="138"/>
      <c r="AZ5" s="539"/>
      <c r="BA5" s="64"/>
      <c r="BB5" s="64"/>
      <c r="BC5" s="64"/>
      <c r="BD5" s="539"/>
      <c r="BE5" s="64"/>
      <c r="BF5" s="64"/>
      <c r="BG5" s="64"/>
      <c r="BH5" s="64"/>
      <c r="BI5" s="64"/>
      <c r="BJ5" s="64"/>
      <c r="BK5" s="64"/>
    </row>
    <row r="6" spans="1:63"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6">
        <v>119</v>
      </c>
      <c r="AP6" s="1147">
        <v>123</v>
      </c>
      <c r="AQ6" s="829">
        <v>-13</v>
      </c>
      <c r="AR6" s="759">
        <v>-209</v>
      </c>
      <c r="AS6" s="1146">
        <v>-18</v>
      </c>
      <c r="AT6" s="1147">
        <v>320</v>
      </c>
      <c r="AU6" s="829">
        <v>364</v>
      </c>
      <c r="AV6" s="759">
        <v>406</v>
      </c>
      <c r="AW6" s="1146">
        <v>526</v>
      </c>
      <c r="AX6" s="1147"/>
      <c r="AZ6" s="540">
        <v>-406</v>
      </c>
      <c r="BA6" s="118">
        <f>F6+G6+H6+I6</f>
        <v>436</v>
      </c>
      <c r="BB6" s="120">
        <v>-52</v>
      </c>
      <c r="BC6" s="120">
        <f>SUM(N6:Q6)</f>
        <v>415</v>
      </c>
      <c r="BD6" s="544">
        <f>SUM(R6:U6)</f>
        <v>607</v>
      </c>
      <c r="BE6" s="120">
        <f>SUM(W6:Z6)</f>
        <v>1599</v>
      </c>
      <c r="BF6" s="120">
        <v>259</v>
      </c>
      <c r="BG6" s="120">
        <v>2272</v>
      </c>
      <c r="BH6" s="1104">
        <v>2258</v>
      </c>
      <c r="BI6" s="1104">
        <f>SUM(AM6:AP6)</f>
        <v>272</v>
      </c>
      <c r="BJ6" s="1104">
        <f>SUM(AQ6:AT6)</f>
        <v>80</v>
      </c>
      <c r="BK6" s="1104">
        <f>AU6+AV6+AW6+AX6</f>
        <v>1296</v>
      </c>
    </row>
    <row r="7" spans="1:63"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U7" s="830"/>
      <c r="AV7" s="264"/>
      <c r="AW7" s="57"/>
      <c r="AX7" s="300"/>
      <c r="AZ7" s="55"/>
      <c r="BA7" s="66"/>
      <c r="BB7" s="71"/>
      <c r="BC7" s="71"/>
      <c r="BD7" s="72"/>
      <c r="BE7" s="71"/>
      <c r="BF7" s="71"/>
      <c r="BG7" s="71"/>
      <c r="BH7" s="509"/>
      <c r="BI7" s="509"/>
      <c r="BJ7" s="509"/>
      <c r="BK7" s="509"/>
    </row>
    <row r="8" spans="1:63" s="153" customFormat="1" ht="25.5" customHeight="1" x14ac:dyDescent="0.2">
      <c r="A8" s="146" t="s">
        <v>71</v>
      </c>
      <c r="B8" s="80">
        <v>-12</v>
      </c>
      <c r="C8" s="69">
        <v>-13</v>
      </c>
      <c r="D8" s="69">
        <v>-23</v>
      </c>
      <c r="E8" s="70">
        <v>-11</v>
      </c>
      <c r="F8" s="80">
        <v>-13</v>
      </c>
      <c r="G8" s="69">
        <v>2</v>
      </c>
      <c r="H8" s="69">
        <v>-421</v>
      </c>
      <c r="I8" s="70">
        <v>-2</v>
      </c>
      <c r="J8" s="628">
        <v>-1</v>
      </c>
      <c r="K8" s="427" t="s">
        <v>106</v>
      </c>
      <c r="L8" s="114" t="s">
        <v>106</v>
      </c>
      <c r="M8" s="274" t="s">
        <v>106</v>
      </c>
      <c r="N8" s="554">
        <v>0</v>
      </c>
      <c r="O8" s="605" t="s">
        <v>106</v>
      </c>
      <c r="P8" s="606" t="s">
        <v>106</v>
      </c>
      <c r="Q8" s="604" t="s">
        <v>106</v>
      </c>
      <c r="R8" s="554">
        <v>0</v>
      </c>
      <c r="S8" s="605" t="s">
        <v>106</v>
      </c>
      <c r="T8" s="606" t="s">
        <v>106</v>
      </c>
      <c r="U8" s="812" t="s">
        <v>106</v>
      </c>
      <c r="V8" s="604"/>
      <c r="W8" s="864" t="s">
        <v>106</v>
      </c>
      <c r="X8" s="776" t="s">
        <v>106</v>
      </c>
      <c r="Y8" s="776" t="s">
        <v>106</v>
      </c>
      <c r="Z8" s="604" t="s">
        <v>106</v>
      </c>
      <c r="AA8" s="864" t="s">
        <v>106</v>
      </c>
      <c r="AB8" s="776" t="s">
        <v>106</v>
      </c>
      <c r="AC8" s="776" t="s">
        <v>106</v>
      </c>
      <c r="AD8" s="604" t="s">
        <v>106</v>
      </c>
      <c r="AE8" s="864" t="s">
        <v>106</v>
      </c>
      <c r="AF8" s="776" t="s">
        <v>106</v>
      </c>
      <c r="AG8" s="1075">
        <v>0</v>
      </c>
      <c r="AH8" s="604" t="s">
        <v>106</v>
      </c>
      <c r="AI8" s="864" t="s">
        <v>106</v>
      </c>
      <c r="AJ8" s="776" t="s">
        <v>106</v>
      </c>
      <c r="AK8" s="1075">
        <v>0</v>
      </c>
      <c r="AL8" s="602" t="s">
        <v>106</v>
      </c>
      <c r="AM8" s="864" t="s">
        <v>106</v>
      </c>
      <c r="AN8" s="1075">
        <v>0</v>
      </c>
      <c r="AO8" s="1075">
        <v>0</v>
      </c>
      <c r="AP8" s="602">
        <v>0</v>
      </c>
      <c r="AQ8" s="864">
        <v>0</v>
      </c>
      <c r="AR8" s="1075">
        <v>0</v>
      </c>
      <c r="AS8" s="1075">
        <v>0</v>
      </c>
      <c r="AT8" s="602">
        <v>0</v>
      </c>
      <c r="AU8" s="864">
        <v>0</v>
      </c>
      <c r="AV8" s="1075">
        <v>0</v>
      </c>
      <c r="AW8" s="1075">
        <v>0</v>
      </c>
      <c r="AX8" s="602"/>
      <c r="AZ8" s="541">
        <v>-59</v>
      </c>
      <c r="BA8" s="154">
        <f>F8+G8+H8+I8</f>
        <v>-434</v>
      </c>
      <c r="BB8" s="71">
        <v>-1</v>
      </c>
      <c r="BC8" s="602" t="s">
        <v>106</v>
      </c>
      <c r="BD8" s="607">
        <f>SUM(R8:U8)</f>
        <v>0</v>
      </c>
      <c r="BE8" s="602">
        <f>SUM(W8:Z8)</f>
        <v>0</v>
      </c>
      <c r="BF8" s="602">
        <v>0</v>
      </c>
      <c r="BG8" s="602" t="s">
        <v>106</v>
      </c>
      <c r="BH8" s="602" t="s">
        <v>106</v>
      </c>
      <c r="BI8" s="602">
        <f>SUM(AM8:AP8)</f>
        <v>0</v>
      </c>
      <c r="BJ8" s="602">
        <f>SUM(AQ8:AT8)</f>
        <v>0</v>
      </c>
      <c r="BK8" s="602">
        <f>AU8+AV8+AW8+AX8</f>
        <v>0</v>
      </c>
    </row>
    <row r="9" spans="1:63"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U9" s="831"/>
      <c r="AV9" s="1064"/>
      <c r="AW9" s="67"/>
      <c r="AX9" s="1112"/>
      <c r="AZ9" s="541"/>
      <c r="BA9" s="154"/>
      <c r="BB9" s="71"/>
      <c r="BC9" s="71"/>
      <c r="BD9" s="72"/>
      <c r="BE9" s="71"/>
      <c r="BF9" s="71"/>
      <c r="BG9" s="71"/>
      <c r="BH9" s="509"/>
      <c r="BI9" s="509"/>
      <c r="BJ9" s="509"/>
      <c r="BK9" s="509"/>
    </row>
    <row r="10" spans="1:63"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v>589</v>
      </c>
      <c r="AT10" s="300">
        <v>316</v>
      </c>
      <c r="AU10" s="830">
        <v>341</v>
      </c>
      <c r="AV10" s="772">
        <v>305</v>
      </c>
      <c r="AW10" s="57">
        <v>306</v>
      </c>
      <c r="AX10" s="300"/>
      <c r="AZ10" s="55">
        <v>684</v>
      </c>
      <c r="BA10" s="66">
        <f>F10+G10+H10+I10</f>
        <v>591</v>
      </c>
      <c r="BB10" s="71">
        <v>533</v>
      </c>
      <c r="BC10" s="71">
        <f>SUM(N10:Q10)</f>
        <v>514</v>
      </c>
      <c r="BD10" s="72">
        <f t="shared" ref="BD10:BD17" si="0">SUM(R10:U10)</f>
        <v>405</v>
      </c>
      <c r="BE10" s="71">
        <f t="shared" ref="BE10:BE16" si="1">SUM(W10:Z10)</f>
        <v>517</v>
      </c>
      <c r="BF10" s="71">
        <v>2205</v>
      </c>
      <c r="BG10" s="71">
        <v>2173</v>
      </c>
      <c r="BH10" s="509">
        <v>1987</v>
      </c>
      <c r="BI10" s="509">
        <f t="shared" ref="BI10:BI20" si="2">SUM(AM10:AP10)</f>
        <v>2047</v>
      </c>
      <c r="BJ10" s="509">
        <f t="shared" ref="BJ10:BJ20" si="3">SUM(AQ10:AT10)</f>
        <v>1988</v>
      </c>
      <c r="BK10" s="509">
        <f t="shared" ref="BK10:BK20" si="4">AU10+AV10+AW10+AX10</f>
        <v>952</v>
      </c>
    </row>
    <row r="11" spans="1:63" s="94" customFormat="1" ht="13.7" customHeight="1" x14ac:dyDescent="0.2">
      <c r="A11" s="436" t="s">
        <v>206</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v>83</v>
      </c>
      <c r="AT11" s="1033">
        <v>89</v>
      </c>
      <c r="AU11" s="832">
        <v>91</v>
      </c>
      <c r="AV11" s="772">
        <v>93</v>
      </c>
      <c r="AW11" s="431">
        <v>81</v>
      </c>
      <c r="AX11" s="1033"/>
      <c r="AZ11" s="542">
        <v>12</v>
      </c>
      <c r="BA11" s="106">
        <v>31</v>
      </c>
      <c r="BB11" s="599">
        <v>52</v>
      </c>
      <c r="BC11" s="599">
        <f>SUM(N11:Q11)</f>
        <v>88</v>
      </c>
      <c r="BD11" s="93">
        <f t="shared" si="0"/>
        <v>133</v>
      </c>
      <c r="BE11" s="599">
        <f t="shared" si="1"/>
        <v>216</v>
      </c>
      <c r="BF11" s="599">
        <v>338</v>
      </c>
      <c r="BG11" s="599">
        <v>281</v>
      </c>
      <c r="BH11" s="1105">
        <v>314</v>
      </c>
      <c r="BI11" s="1105">
        <f t="shared" si="2"/>
        <v>346</v>
      </c>
      <c r="BJ11" s="1105">
        <f t="shared" si="3"/>
        <v>384</v>
      </c>
      <c r="BK11" s="1105">
        <f t="shared" si="4"/>
        <v>265</v>
      </c>
    </row>
    <row r="12" spans="1:63" s="94" customFormat="1" ht="13.7" customHeight="1" x14ac:dyDescent="0.2">
      <c r="A12" s="952" t="s">
        <v>280</v>
      </c>
      <c r="B12" s="953" t="s">
        <v>106</v>
      </c>
      <c r="C12" s="954" t="s">
        <v>106</v>
      </c>
      <c r="D12" s="954" t="s">
        <v>106</v>
      </c>
      <c r="E12" s="955" t="s">
        <v>106</v>
      </c>
      <c r="F12" s="953" t="s">
        <v>106</v>
      </c>
      <c r="G12" s="954" t="s">
        <v>106</v>
      </c>
      <c r="H12" s="954" t="s">
        <v>106</v>
      </c>
      <c r="I12" s="955" t="s">
        <v>106</v>
      </c>
      <c r="J12" s="644" t="s">
        <v>106</v>
      </c>
      <c r="K12" s="956" t="s">
        <v>106</v>
      </c>
      <c r="L12" s="956" t="s">
        <v>106</v>
      </c>
      <c r="M12" s="675" t="s">
        <v>106</v>
      </c>
      <c r="N12" s="957" t="s">
        <v>106</v>
      </c>
      <c r="O12" s="958" t="s">
        <v>106</v>
      </c>
      <c r="P12" s="431" t="s">
        <v>106</v>
      </c>
      <c r="Q12" s="592" t="s">
        <v>106</v>
      </c>
      <c r="R12" s="957" t="s">
        <v>106</v>
      </c>
      <c r="S12" s="958" t="s">
        <v>106</v>
      </c>
      <c r="T12" s="431" t="s">
        <v>106</v>
      </c>
      <c r="U12" s="959" t="s">
        <v>106</v>
      </c>
      <c r="V12" s="592"/>
      <c r="W12" s="957" t="s">
        <v>106</v>
      </c>
      <c r="X12" s="958" t="s">
        <v>106</v>
      </c>
      <c r="Y12" s="431" t="s">
        <v>106</v>
      </c>
      <c r="Z12" s="592" t="s">
        <v>106</v>
      </c>
      <c r="AA12" s="832">
        <v>-3</v>
      </c>
      <c r="AB12" s="772">
        <v>-1</v>
      </c>
      <c r="AC12" s="431">
        <v>-1</v>
      </c>
      <c r="AD12" s="1033">
        <v>0</v>
      </c>
      <c r="AE12" s="832" t="s">
        <v>106</v>
      </c>
      <c r="AF12" s="772" t="s">
        <v>106</v>
      </c>
      <c r="AG12" s="983">
        <v>0</v>
      </c>
      <c r="AH12" s="1033" t="s">
        <v>106</v>
      </c>
      <c r="AI12" s="832" t="s">
        <v>106</v>
      </c>
      <c r="AJ12" s="772" t="s">
        <v>106</v>
      </c>
      <c r="AK12" s="983">
        <v>0</v>
      </c>
      <c r="AL12" s="1033">
        <v>0</v>
      </c>
      <c r="AM12" s="983">
        <v>0</v>
      </c>
      <c r="AN12" s="1075">
        <v>0</v>
      </c>
      <c r="AO12" s="983"/>
      <c r="AP12" s="1033">
        <v>0</v>
      </c>
      <c r="AQ12" s="983">
        <v>0</v>
      </c>
      <c r="AR12" s="1075">
        <v>0</v>
      </c>
      <c r="AS12" s="983">
        <v>0</v>
      </c>
      <c r="AT12" s="1033">
        <v>0</v>
      </c>
      <c r="AU12" s="983">
        <v>0</v>
      </c>
      <c r="AV12" s="1075">
        <v>0</v>
      </c>
      <c r="AW12" s="983">
        <v>0</v>
      </c>
      <c r="AX12" s="1033"/>
      <c r="AZ12" s="607" t="s">
        <v>106</v>
      </c>
      <c r="BA12" s="602" t="s">
        <v>106</v>
      </c>
      <c r="BB12" s="602" t="s">
        <v>106</v>
      </c>
      <c r="BC12" s="602" t="s">
        <v>106</v>
      </c>
      <c r="BD12" s="602" t="s">
        <v>106</v>
      </c>
      <c r="BE12" s="602" t="s">
        <v>106</v>
      </c>
      <c r="BF12" s="599">
        <v>-5</v>
      </c>
      <c r="BG12" s="1040" t="s">
        <v>106</v>
      </c>
      <c r="BH12" s="1040">
        <v>0</v>
      </c>
      <c r="BI12" s="1040">
        <f t="shared" si="2"/>
        <v>0</v>
      </c>
      <c r="BJ12" s="1040">
        <f t="shared" si="3"/>
        <v>0</v>
      </c>
      <c r="BK12" s="1040">
        <f t="shared" si="4"/>
        <v>0</v>
      </c>
    </row>
    <row r="13" spans="1:63" s="94" customFormat="1" ht="13.7" customHeight="1" x14ac:dyDescent="0.2">
      <c r="A13" s="858" t="s">
        <v>293</v>
      </c>
      <c r="B13" s="637" t="s">
        <v>106</v>
      </c>
      <c r="C13" s="608" t="s">
        <v>106</v>
      </c>
      <c r="D13" s="608" t="s">
        <v>106</v>
      </c>
      <c r="E13" s="643" t="s">
        <v>106</v>
      </c>
      <c r="F13" s="637" t="s">
        <v>106</v>
      </c>
      <c r="G13" s="608" t="s">
        <v>106</v>
      </c>
      <c r="H13" s="608" t="s">
        <v>106</v>
      </c>
      <c r="I13" s="643" t="s">
        <v>106</v>
      </c>
      <c r="J13" s="637" t="s">
        <v>106</v>
      </c>
      <c r="K13" s="608" t="s">
        <v>106</v>
      </c>
      <c r="L13" s="608" t="s">
        <v>106</v>
      </c>
      <c r="M13" s="643" t="s">
        <v>106</v>
      </c>
      <c r="N13" s="637" t="s">
        <v>106</v>
      </c>
      <c r="O13" s="608" t="s">
        <v>106</v>
      </c>
      <c r="P13" s="608" t="s">
        <v>106</v>
      </c>
      <c r="Q13" s="643" t="s">
        <v>106</v>
      </c>
      <c r="R13" s="875" t="s">
        <v>106</v>
      </c>
      <c r="S13" s="876" t="s">
        <v>106</v>
      </c>
      <c r="T13" s="876" t="s">
        <v>106</v>
      </c>
      <c r="U13" s="942">
        <v>2</v>
      </c>
      <c r="V13" s="592"/>
      <c r="W13" s="832">
        <v>115</v>
      </c>
      <c r="X13" s="772">
        <v>-18</v>
      </c>
      <c r="Y13" s="431">
        <v>-67</v>
      </c>
      <c r="Z13" s="435">
        <v>1</v>
      </c>
      <c r="AA13" s="832" t="s">
        <v>106</v>
      </c>
      <c r="AB13" s="772" t="s">
        <v>106</v>
      </c>
      <c r="AC13" s="983">
        <v>0</v>
      </c>
      <c r="AD13" s="1033">
        <v>0</v>
      </c>
      <c r="AE13" s="832" t="s">
        <v>106</v>
      </c>
      <c r="AF13" s="772" t="s">
        <v>106</v>
      </c>
      <c r="AG13" s="983">
        <v>0</v>
      </c>
      <c r="AH13" s="1033" t="s">
        <v>106</v>
      </c>
      <c r="AI13" s="832" t="s">
        <v>106</v>
      </c>
      <c r="AJ13" s="772" t="s">
        <v>106</v>
      </c>
      <c r="AK13" s="983">
        <v>0</v>
      </c>
      <c r="AL13" s="1033">
        <v>0</v>
      </c>
      <c r="AM13" s="983">
        <v>0</v>
      </c>
      <c r="AN13" s="1075">
        <v>0</v>
      </c>
      <c r="AO13" s="983"/>
      <c r="AP13" s="1033">
        <v>0</v>
      </c>
      <c r="AQ13" s="983">
        <v>0</v>
      </c>
      <c r="AR13" s="1075">
        <v>0</v>
      </c>
      <c r="AS13" s="983">
        <v>0</v>
      </c>
      <c r="AT13" s="1033">
        <v>0</v>
      </c>
      <c r="AU13" s="983">
        <v>0</v>
      </c>
      <c r="AV13" s="1075">
        <v>0</v>
      </c>
      <c r="AW13" s="983">
        <v>0</v>
      </c>
      <c r="AX13" s="1033"/>
      <c r="AZ13" s="607" t="s">
        <v>106</v>
      </c>
      <c r="BA13" s="602" t="s">
        <v>106</v>
      </c>
      <c r="BB13" s="602" t="s">
        <v>106</v>
      </c>
      <c r="BC13" s="602" t="s">
        <v>106</v>
      </c>
      <c r="BD13" s="607">
        <f t="shared" ref="BD13:BD15" si="5">SUM(R13:U13)</f>
        <v>2</v>
      </c>
      <c r="BE13" s="599">
        <f t="shared" si="1"/>
        <v>31</v>
      </c>
      <c r="BF13" s="599" t="s">
        <v>106</v>
      </c>
      <c r="BG13" s="896" t="s">
        <v>106</v>
      </c>
      <c r="BH13" s="602">
        <v>0</v>
      </c>
      <c r="BI13" s="602">
        <f t="shared" si="2"/>
        <v>0</v>
      </c>
      <c r="BJ13" s="602">
        <f t="shared" si="3"/>
        <v>0</v>
      </c>
      <c r="BK13" s="602">
        <f t="shared" si="4"/>
        <v>0</v>
      </c>
    </row>
    <row r="14" spans="1:63" s="94" customFormat="1" ht="13.7" customHeight="1" x14ac:dyDescent="0.2">
      <c r="A14" s="858" t="s">
        <v>362</v>
      </c>
      <c r="B14" s="637" t="s">
        <v>106</v>
      </c>
      <c r="C14" s="608" t="s">
        <v>106</v>
      </c>
      <c r="D14" s="608" t="s">
        <v>106</v>
      </c>
      <c r="E14" s="643" t="s">
        <v>106</v>
      </c>
      <c r="F14" s="637" t="s">
        <v>106</v>
      </c>
      <c r="G14" s="608" t="s">
        <v>106</v>
      </c>
      <c r="H14" s="608" t="s">
        <v>106</v>
      </c>
      <c r="I14" s="643" t="s">
        <v>106</v>
      </c>
      <c r="J14" s="637" t="s">
        <v>106</v>
      </c>
      <c r="K14" s="608" t="s">
        <v>106</v>
      </c>
      <c r="L14" s="608" t="s">
        <v>106</v>
      </c>
      <c r="M14" s="643" t="s">
        <v>106</v>
      </c>
      <c r="N14" s="637" t="s">
        <v>106</v>
      </c>
      <c r="O14" s="608" t="s">
        <v>106</v>
      </c>
      <c r="P14" s="608" t="s">
        <v>106</v>
      </c>
      <c r="Q14" s="643" t="s">
        <v>106</v>
      </c>
      <c r="R14" s="875" t="s">
        <v>106</v>
      </c>
      <c r="S14" s="876" t="s">
        <v>106</v>
      </c>
      <c r="T14" s="876" t="s">
        <v>106</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983">
        <v>0</v>
      </c>
      <c r="AT14" s="1033">
        <v>0</v>
      </c>
      <c r="AU14" s="983">
        <v>0</v>
      </c>
      <c r="AV14" s="772">
        <v>1</v>
      </c>
      <c r="AW14" s="983">
        <v>0</v>
      </c>
      <c r="AX14" s="1033"/>
      <c r="AZ14" s="607" t="s">
        <v>106</v>
      </c>
      <c r="BA14" s="602" t="s">
        <v>106</v>
      </c>
      <c r="BB14" s="602" t="s">
        <v>106</v>
      </c>
      <c r="BC14" s="602" t="s">
        <v>106</v>
      </c>
      <c r="BD14" s="607">
        <f t="shared" si="5"/>
        <v>3</v>
      </c>
      <c r="BE14" s="599">
        <f t="shared" si="1"/>
        <v>39</v>
      </c>
      <c r="BF14" s="599">
        <v>34</v>
      </c>
      <c r="BG14" s="599">
        <v>40</v>
      </c>
      <c r="BH14" s="1105">
        <v>42</v>
      </c>
      <c r="BI14" s="1105">
        <f t="shared" si="2"/>
        <v>42</v>
      </c>
      <c r="BJ14" s="1105">
        <f t="shared" si="3"/>
        <v>-1</v>
      </c>
      <c r="BK14" s="1105">
        <f t="shared" si="4"/>
        <v>1</v>
      </c>
    </row>
    <row r="15" spans="1:63" s="2" customFormat="1" ht="13.7" customHeight="1" x14ac:dyDescent="0.2">
      <c r="A15" s="858" t="s">
        <v>251</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v>3</v>
      </c>
      <c r="AT15" s="459">
        <v>2</v>
      </c>
      <c r="AU15" s="853">
        <v>2</v>
      </c>
      <c r="AV15" s="1065">
        <v>1</v>
      </c>
      <c r="AW15" s="895">
        <v>2</v>
      </c>
      <c r="AX15" s="459"/>
      <c r="AZ15" s="55"/>
      <c r="BA15" s="66"/>
      <c r="BB15" s="71"/>
      <c r="BC15" s="71"/>
      <c r="BD15" s="607">
        <f t="shared" si="5"/>
        <v>13</v>
      </c>
      <c r="BE15" s="71">
        <f t="shared" si="1"/>
        <v>11</v>
      </c>
      <c r="BF15" s="71">
        <v>16</v>
      </c>
      <c r="BG15" s="71">
        <v>12</v>
      </c>
      <c r="BH15" s="509">
        <v>10</v>
      </c>
      <c r="BI15" s="509">
        <f t="shared" si="2"/>
        <v>11</v>
      </c>
      <c r="BJ15" s="509">
        <f t="shared" si="3"/>
        <v>9</v>
      </c>
      <c r="BK15" s="509">
        <f t="shared" si="4"/>
        <v>5</v>
      </c>
    </row>
    <row r="16" spans="1:63" s="2" customFormat="1" ht="13.7" customHeight="1" x14ac:dyDescent="0.2">
      <c r="A16" s="150" t="s">
        <v>73</v>
      </c>
      <c r="B16" s="628">
        <v>25</v>
      </c>
      <c r="C16" s="629">
        <v>1</v>
      </c>
      <c r="D16" s="629">
        <v>-7</v>
      </c>
      <c r="E16" s="630">
        <v>2</v>
      </c>
      <c r="F16" s="628">
        <v>15</v>
      </c>
      <c r="G16" s="629">
        <v>-2</v>
      </c>
      <c r="H16" s="629">
        <v>-1</v>
      </c>
      <c r="I16" s="630">
        <v>-2</v>
      </c>
      <c r="J16" s="617" t="s">
        <v>106</v>
      </c>
      <c r="K16" s="634" t="s">
        <v>106</v>
      </c>
      <c r="L16" s="206">
        <v>-19</v>
      </c>
      <c r="M16" s="627">
        <v>-1</v>
      </c>
      <c r="N16" s="243">
        <v>-1</v>
      </c>
      <c r="O16" s="206">
        <v>-1</v>
      </c>
      <c r="P16" s="608" t="s">
        <v>106</v>
      </c>
      <c r="Q16" s="609" t="s">
        <v>106</v>
      </c>
      <c r="R16" s="871" t="s">
        <v>106</v>
      </c>
      <c r="S16" s="57">
        <v>-6</v>
      </c>
      <c r="T16" s="54">
        <v>-1</v>
      </c>
      <c r="U16" s="815">
        <v>-3</v>
      </c>
      <c r="V16" s="593"/>
      <c r="W16" s="853">
        <v>0</v>
      </c>
      <c r="X16" s="762">
        <v>-1</v>
      </c>
      <c r="Y16" s="54">
        <v>-4</v>
      </c>
      <c r="Z16" s="276">
        <v>-1258</v>
      </c>
      <c r="AA16" s="853" t="s">
        <v>106</v>
      </c>
      <c r="AB16" s="762">
        <v>-11</v>
      </c>
      <c r="AC16" s="50">
        <v>0</v>
      </c>
      <c r="AD16" s="1033">
        <v>0</v>
      </c>
      <c r="AE16" s="853">
        <v>-1597</v>
      </c>
      <c r="AF16" s="779">
        <v>-14</v>
      </c>
      <c r="AG16" s="50">
        <v>0</v>
      </c>
      <c r="AH16" s="1033">
        <v>-4</v>
      </c>
      <c r="AI16" s="853" t="s">
        <v>106</v>
      </c>
      <c r="AJ16" s="779" t="s">
        <v>106</v>
      </c>
      <c r="AK16" s="50">
        <v>0</v>
      </c>
      <c r="AL16" s="1033">
        <v>0</v>
      </c>
      <c r="AM16" s="853">
        <v>0</v>
      </c>
      <c r="AN16" s="779">
        <v>1</v>
      </c>
      <c r="AO16" s="50">
        <v>-21</v>
      </c>
      <c r="AP16" s="1033">
        <v>0</v>
      </c>
      <c r="AQ16" s="853">
        <v>-110</v>
      </c>
      <c r="AR16" s="1075">
        <v>0</v>
      </c>
      <c r="AS16" s="50">
        <v>-1</v>
      </c>
      <c r="AT16" s="1033">
        <v>-4</v>
      </c>
      <c r="AU16" s="853">
        <v>0</v>
      </c>
      <c r="AV16" s="1075">
        <v>0</v>
      </c>
      <c r="AW16" s="50">
        <v>0</v>
      </c>
      <c r="AX16" s="1033"/>
      <c r="AZ16" s="55">
        <v>21</v>
      </c>
      <c r="BA16" s="55">
        <f>F16+G16+H16+I16</f>
        <v>10</v>
      </c>
      <c r="BB16" s="72">
        <v>-20</v>
      </c>
      <c r="BC16" s="72">
        <f>SUM(N16:Q16)</f>
        <v>-2</v>
      </c>
      <c r="BD16" s="72">
        <f t="shared" si="0"/>
        <v>-10</v>
      </c>
      <c r="BE16" s="72">
        <f t="shared" si="1"/>
        <v>-1263</v>
      </c>
      <c r="BF16" s="72">
        <v>-11</v>
      </c>
      <c r="BG16" s="72">
        <v>-1615</v>
      </c>
      <c r="BH16" s="509">
        <v>0</v>
      </c>
      <c r="BI16" s="1103">
        <f t="shared" si="2"/>
        <v>-20</v>
      </c>
      <c r="BJ16" s="1103">
        <f t="shared" si="3"/>
        <v>-115</v>
      </c>
      <c r="BK16" s="1103">
        <f t="shared" si="4"/>
        <v>0</v>
      </c>
    </row>
    <row r="17" spans="1:63" s="2" customFormat="1" ht="13.7" customHeight="1" x14ac:dyDescent="0.2">
      <c r="A17" s="150" t="s">
        <v>120</v>
      </c>
      <c r="B17" s="628">
        <v>-2</v>
      </c>
      <c r="C17" s="608" t="s">
        <v>106</v>
      </c>
      <c r="D17" s="629">
        <v>-55</v>
      </c>
      <c r="E17" s="643" t="s">
        <v>106</v>
      </c>
      <c r="F17" s="628" t="s">
        <v>106</v>
      </c>
      <c r="G17" s="658">
        <v>14</v>
      </c>
      <c r="H17" s="629">
        <v>11</v>
      </c>
      <c r="I17" s="666">
        <v>7</v>
      </c>
      <c r="J17" s="628">
        <v>36</v>
      </c>
      <c r="K17" s="642" t="s">
        <v>106</v>
      </c>
      <c r="L17" s="206">
        <v>11</v>
      </c>
      <c r="M17" s="627">
        <v>114</v>
      </c>
      <c r="N17" s="244">
        <v>37</v>
      </c>
      <c r="O17" s="206">
        <v>23</v>
      </c>
      <c r="P17" s="608" t="s">
        <v>106</v>
      </c>
      <c r="Q17" s="593">
        <v>54</v>
      </c>
      <c r="R17" s="244">
        <v>3</v>
      </c>
      <c r="S17" s="54" t="s">
        <v>106</v>
      </c>
      <c r="T17" s="54" t="s">
        <v>106</v>
      </c>
      <c r="U17" s="815" t="s">
        <v>106</v>
      </c>
      <c r="V17" s="593"/>
      <c r="W17" s="853">
        <v>0</v>
      </c>
      <c r="X17" s="762" t="s">
        <v>106</v>
      </c>
      <c r="Y17" s="762" t="s">
        <v>106</v>
      </c>
      <c r="Z17" s="459">
        <v>0</v>
      </c>
      <c r="AA17" s="853">
        <v>3</v>
      </c>
      <c r="AB17" s="762">
        <v>23</v>
      </c>
      <c r="AC17" s="762">
        <v>6</v>
      </c>
      <c r="AD17" s="459">
        <v>0</v>
      </c>
      <c r="AE17" s="853">
        <v>41</v>
      </c>
      <c r="AF17" s="779" t="s">
        <v>106</v>
      </c>
      <c r="AG17" s="50">
        <v>0</v>
      </c>
      <c r="AH17" s="459" t="s">
        <v>106</v>
      </c>
      <c r="AI17" s="853" t="s">
        <v>106</v>
      </c>
      <c r="AJ17" s="779">
        <v>26</v>
      </c>
      <c r="AK17" s="50">
        <v>0</v>
      </c>
      <c r="AL17" s="459">
        <v>0</v>
      </c>
      <c r="AM17" s="853">
        <v>0</v>
      </c>
      <c r="AN17" s="779">
        <v>10</v>
      </c>
      <c r="AO17" s="50">
        <v>1</v>
      </c>
      <c r="AP17" s="459">
        <v>0</v>
      </c>
      <c r="AQ17" s="853">
        <v>0</v>
      </c>
      <c r="AR17" s="1075">
        <v>0</v>
      </c>
      <c r="AS17" s="50">
        <v>0</v>
      </c>
      <c r="AT17" s="459">
        <v>60</v>
      </c>
      <c r="AU17" s="853">
        <v>0</v>
      </c>
      <c r="AV17" s="1075">
        <v>0</v>
      </c>
      <c r="AW17" s="50">
        <v>0</v>
      </c>
      <c r="AX17" s="459"/>
      <c r="AZ17" s="55">
        <v>-57</v>
      </c>
      <c r="BA17" s="66">
        <v>32</v>
      </c>
      <c r="BB17" s="71">
        <v>161</v>
      </c>
      <c r="BC17" s="71">
        <f>SUM(N17:Q17)</f>
        <v>114</v>
      </c>
      <c r="BD17" s="72">
        <f t="shared" si="0"/>
        <v>3</v>
      </c>
      <c r="BE17" s="220" t="s">
        <v>106</v>
      </c>
      <c r="BF17" s="220">
        <v>32</v>
      </c>
      <c r="BG17" s="220">
        <v>41</v>
      </c>
      <c r="BH17" s="1106">
        <v>26</v>
      </c>
      <c r="BI17" s="1106">
        <f t="shared" si="2"/>
        <v>11</v>
      </c>
      <c r="BJ17" s="1106">
        <f t="shared" si="3"/>
        <v>60</v>
      </c>
      <c r="BK17" s="1106">
        <f t="shared" si="4"/>
        <v>0</v>
      </c>
    </row>
    <row r="18" spans="1:63"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v>1</v>
      </c>
      <c r="AT18" s="300">
        <v>1</v>
      </c>
      <c r="AU18" s="830">
        <v>1</v>
      </c>
      <c r="AV18" s="772">
        <v>2</v>
      </c>
      <c r="AW18" s="57">
        <v>-3</v>
      </c>
      <c r="AX18" s="300"/>
      <c r="AZ18" s="55">
        <v>86</v>
      </c>
      <c r="BA18" s="66">
        <f>F18+G18+H18+I18</f>
        <v>77</v>
      </c>
      <c r="BB18" s="71">
        <v>27</v>
      </c>
      <c r="BC18" s="71">
        <f>SUM(N18:Q18)</f>
        <v>-58</v>
      </c>
      <c r="BD18" s="72">
        <f t="shared" ref="BD18" si="6">SUM(R18:U18)</f>
        <v>-8</v>
      </c>
      <c r="BE18" s="71">
        <f>SUM(W18:Z18)</f>
        <v>-9</v>
      </c>
      <c r="BF18" s="71">
        <v>-11</v>
      </c>
      <c r="BG18" s="71">
        <v>-22</v>
      </c>
      <c r="BH18" s="509">
        <v>-54</v>
      </c>
      <c r="BI18" s="509">
        <f t="shared" si="2"/>
        <v>-1</v>
      </c>
      <c r="BJ18" s="509">
        <f t="shared" si="3"/>
        <v>4</v>
      </c>
      <c r="BK18" s="509">
        <f t="shared" si="4"/>
        <v>0</v>
      </c>
    </row>
    <row r="19" spans="1:63" s="2" customFormat="1" ht="13.7" customHeight="1" x14ac:dyDescent="0.2">
      <c r="A19" s="150" t="s">
        <v>368</v>
      </c>
      <c r="B19" s="628"/>
      <c r="C19" s="629"/>
      <c r="D19" s="629"/>
      <c r="E19" s="630"/>
      <c r="F19" s="628"/>
      <c r="G19" s="629"/>
      <c r="H19" s="629"/>
      <c r="I19" s="630"/>
      <c r="J19" s="628"/>
      <c r="K19" s="206"/>
      <c r="L19" s="206"/>
      <c r="M19" s="627"/>
      <c r="N19" s="243"/>
      <c r="O19" s="206"/>
      <c r="P19" s="206"/>
      <c r="Q19" s="591"/>
      <c r="R19" s="243"/>
      <c r="S19" s="57"/>
      <c r="T19" s="57"/>
      <c r="U19" s="811"/>
      <c r="V19" s="591"/>
      <c r="W19" s="830"/>
      <c r="X19" s="264"/>
      <c r="Y19" s="57"/>
      <c r="Z19" s="260"/>
      <c r="AA19" s="830"/>
      <c r="AB19" s="264"/>
      <c r="AC19" s="57"/>
      <c r="AD19" s="260"/>
      <c r="AE19" s="830"/>
      <c r="AF19" s="772"/>
      <c r="AG19" s="57"/>
      <c r="AH19" s="260"/>
      <c r="AI19" s="830"/>
      <c r="AJ19" s="772"/>
      <c r="AK19" s="57"/>
      <c r="AL19" s="300"/>
      <c r="AM19" s="830"/>
      <c r="AN19" s="772"/>
      <c r="AO19" s="57"/>
      <c r="AP19" s="300"/>
      <c r="AQ19" s="830"/>
      <c r="AR19" s="772"/>
      <c r="AS19" s="57"/>
      <c r="AT19" s="300">
        <v>-21</v>
      </c>
      <c r="AU19" s="830">
        <v>-3</v>
      </c>
      <c r="AV19" s="772">
        <v>5</v>
      </c>
      <c r="AW19" s="57">
        <v>-4</v>
      </c>
      <c r="AX19" s="300"/>
      <c r="AZ19" s="55"/>
      <c r="BA19" s="66"/>
      <c r="BB19" s="71"/>
      <c r="BC19" s="71"/>
      <c r="BD19" s="1149"/>
      <c r="BE19" s="71"/>
      <c r="BF19" s="71"/>
      <c r="BG19" s="71"/>
      <c r="BH19" s="509"/>
      <c r="BI19" s="509"/>
      <c r="BJ19" s="509">
        <f t="shared" si="3"/>
        <v>-21</v>
      </c>
      <c r="BK19" s="509">
        <f t="shared" si="4"/>
        <v>-2</v>
      </c>
    </row>
    <row r="20" spans="1:63" s="2" customFormat="1" ht="13.7" customHeight="1" x14ac:dyDescent="0.2">
      <c r="A20" s="150" t="s">
        <v>351</v>
      </c>
      <c r="B20" s="628">
        <v>-50</v>
      </c>
      <c r="C20" s="629">
        <v>-30</v>
      </c>
      <c r="D20" s="629">
        <v>53</v>
      </c>
      <c r="E20" s="630">
        <v>-46</v>
      </c>
      <c r="F20" s="628">
        <v>17</v>
      </c>
      <c r="G20" s="629">
        <v>-5</v>
      </c>
      <c r="H20" s="629">
        <v>-3</v>
      </c>
      <c r="I20" s="630">
        <v>4</v>
      </c>
      <c r="J20" s="628">
        <v>-5</v>
      </c>
      <c r="K20" s="206">
        <v>-5</v>
      </c>
      <c r="L20" s="667" t="s">
        <v>106</v>
      </c>
      <c r="M20" s="627">
        <v>-8</v>
      </c>
      <c r="N20" s="246">
        <v>1</v>
      </c>
      <c r="O20" s="206">
        <v>1</v>
      </c>
      <c r="P20" s="608" t="s">
        <v>106</v>
      </c>
      <c r="Q20" s="591">
        <v>1</v>
      </c>
      <c r="R20" s="246">
        <v>3</v>
      </c>
      <c r="S20" s="57">
        <v>5</v>
      </c>
      <c r="T20" s="54">
        <v>-6</v>
      </c>
      <c r="U20" s="815">
        <v>-1</v>
      </c>
      <c r="V20" s="591"/>
      <c r="W20" s="833">
        <v>5</v>
      </c>
      <c r="X20" s="762">
        <v>-3</v>
      </c>
      <c r="Y20" s="54">
        <v>4</v>
      </c>
      <c r="Z20" s="732">
        <f>-69-105</f>
        <v>-174</v>
      </c>
      <c r="AA20" s="833">
        <v>-221</v>
      </c>
      <c r="AB20" s="762">
        <v>-171</v>
      </c>
      <c r="AC20" s="54">
        <v>-64</v>
      </c>
      <c r="AD20" s="276">
        <v>-469</v>
      </c>
      <c r="AE20" s="833">
        <v>25</v>
      </c>
      <c r="AF20" s="779">
        <v>-120</v>
      </c>
      <c r="AG20" s="54">
        <v>-109</v>
      </c>
      <c r="AH20" s="276">
        <v>-593</v>
      </c>
      <c r="AI20" s="833">
        <v>-42</v>
      </c>
      <c r="AJ20" s="779">
        <v>-67</v>
      </c>
      <c r="AK20" s="54">
        <v>-50</v>
      </c>
      <c r="AL20" s="459">
        <v>-52</v>
      </c>
      <c r="AM20" s="833">
        <v>-63</v>
      </c>
      <c r="AN20" s="779">
        <v>-30</v>
      </c>
      <c r="AO20" s="54">
        <v>-33</v>
      </c>
      <c r="AP20" s="459">
        <v>-49</v>
      </c>
      <c r="AQ20" s="833">
        <v>-75</v>
      </c>
      <c r="AR20" s="779">
        <v>-81</v>
      </c>
      <c r="AS20" s="54">
        <v>-118</v>
      </c>
      <c r="AT20" s="459">
        <v>-75</v>
      </c>
      <c r="AU20" s="833">
        <v>12</v>
      </c>
      <c r="AV20" s="1075">
        <v>0</v>
      </c>
      <c r="AW20" s="54">
        <v>-6</v>
      </c>
      <c r="AX20" s="459"/>
      <c r="AZ20" s="55">
        <v>-73</v>
      </c>
      <c r="BA20" s="66">
        <f>F20+G20+H20+I20</f>
        <v>13</v>
      </c>
      <c r="BB20" s="71">
        <v>-18</v>
      </c>
      <c r="BC20" s="71">
        <f>SUM(N20:Q20)</f>
        <v>3</v>
      </c>
      <c r="BD20" s="72">
        <f>SUM(R20:U20)</f>
        <v>1</v>
      </c>
      <c r="BE20" s="599">
        <f>SUM(W20:Z20)</f>
        <v>-168</v>
      </c>
      <c r="BF20" s="71">
        <v>-925</v>
      </c>
      <c r="BG20" s="599">
        <v>-797</v>
      </c>
      <c r="BH20" s="1105">
        <v>-211</v>
      </c>
      <c r="BI20" s="1105">
        <f t="shared" si="2"/>
        <v>-175</v>
      </c>
      <c r="BJ20" s="1105">
        <f t="shared" si="3"/>
        <v>-349</v>
      </c>
      <c r="BK20" s="1105">
        <f t="shared" si="4"/>
        <v>6</v>
      </c>
    </row>
    <row r="21" spans="1:63" s="2" customFormat="1" ht="6" customHeight="1" x14ac:dyDescent="0.2">
      <c r="A21" s="917"/>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U21" s="830"/>
      <c r="AV21" s="772"/>
      <c r="AW21" s="57"/>
      <c r="AX21" s="300"/>
      <c r="AZ21" s="55"/>
      <c r="BA21" s="66"/>
      <c r="BB21" s="71"/>
      <c r="BC21" s="71"/>
      <c r="BD21" s="72"/>
      <c r="BE21" s="71"/>
      <c r="BF21" s="71"/>
      <c r="BG21" s="71"/>
      <c r="BH21" s="509"/>
      <c r="BI21" s="509"/>
      <c r="BJ21" s="509"/>
      <c r="BK21" s="509"/>
    </row>
    <row r="22" spans="1:63" s="2" customFormat="1" ht="13.7" customHeight="1" x14ac:dyDescent="0.2">
      <c r="A22" s="918" t="s">
        <v>266</v>
      </c>
      <c r="B22" s="84"/>
      <c r="C22" s="57"/>
      <c r="D22" s="57"/>
      <c r="E22" s="86"/>
      <c r="F22" s="664"/>
      <c r="G22" s="665"/>
      <c r="H22" s="656"/>
      <c r="I22" s="657"/>
      <c r="J22" s="236"/>
      <c r="K22" s="178"/>
      <c r="L22" s="57"/>
      <c r="M22" s="260"/>
      <c r="N22" s="236"/>
      <c r="O22" s="57"/>
      <c r="P22" s="57"/>
      <c r="Q22" s="591"/>
      <c r="R22" s="236"/>
      <c r="S22" s="57"/>
      <c r="T22" s="57"/>
      <c r="U22" s="811"/>
      <c r="V22" s="591"/>
      <c r="W22" s="830"/>
      <c r="X22" s="264"/>
      <c r="Y22" s="57"/>
      <c r="Z22" s="260"/>
      <c r="AA22" s="830"/>
      <c r="AB22" s="264"/>
      <c r="AC22" s="57"/>
      <c r="AD22" s="260"/>
      <c r="AE22" s="830"/>
      <c r="AF22" s="772"/>
      <c r="AG22" s="57"/>
      <c r="AH22" s="260"/>
      <c r="AI22" s="830"/>
      <c r="AJ22" s="772"/>
      <c r="AK22" s="57"/>
      <c r="AL22" s="300"/>
      <c r="AM22" s="830"/>
      <c r="AN22" s="772"/>
      <c r="AO22" s="57"/>
      <c r="AP22" s="300"/>
      <c r="AQ22" s="830"/>
      <c r="AR22" s="772"/>
      <c r="AS22" s="57"/>
      <c r="AT22" s="300"/>
      <c r="AU22" s="830"/>
      <c r="AV22" s="772"/>
      <c r="AW22" s="57"/>
      <c r="AX22" s="300"/>
      <c r="AZ22" s="55"/>
      <c r="BA22" s="66"/>
      <c r="BB22" s="71"/>
      <c r="BC22" s="71"/>
      <c r="BD22" s="72"/>
      <c r="BE22" s="71"/>
      <c r="BF22" s="71"/>
      <c r="BG22" s="71"/>
      <c r="BH22" s="509"/>
      <c r="BI22" s="509"/>
      <c r="BJ22" s="509"/>
      <c r="BK22" s="509"/>
    </row>
    <row r="23" spans="1:63" s="2" customFormat="1" ht="13.7" customHeight="1" x14ac:dyDescent="0.2">
      <c r="A23" s="917" t="s">
        <v>121</v>
      </c>
      <c r="B23" s="628">
        <v>-111</v>
      </c>
      <c r="C23" s="629">
        <v>-17</v>
      </c>
      <c r="D23" s="629">
        <v>49</v>
      </c>
      <c r="E23" s="630">
        <v>33</v>
      </c>
      <c r="F23" s="628">
        <v>-16</v>
      </c>
      <c r="G23" s="629">
        <v>16</v>
      </c>
      <c r="H23" s="629">
        <v>-15</v>
      </c>
      <c r="I23" s="630">
        <v>-45</v>
      </c>
      <c r="J23" s="628">
        <v>41</v>
      </c>
      <c r="K23" s="206">
        <v>-57</v>
      </c>
      <c r="L23" s="206">
        <v>-8</v>
      </c>
      <c r="M23" s="627">
        <v>18</v>
      </c>
      <c r="N23" s="139">
        <v>-15</v>
      </c>
      <c r="O23" s="206">
        <v>-26</v>
      </c>
      <c r="P23" s="206">
        <v>-20</v>
      </c>
      <c r="Q23" s="591">
        <v>37</v>
      </c>
      <c r="R23" s="139">
        <v>-55</v>
      </c>
      <c r="S23" s="57">
        <v>-79</v>
      </c>
      <c r="T23" s="57">
        <v>-98</v>
      </c>
      <c r="U23" s="811">
        <v>112</v>
      </c>
      <c r="V23" s="591"/>
      <c r="W23" s="830">
        <v>-39</v>
      </c>
      <c r="X23" s="264">
        <v>14</v>
      </c>
      <c r="Y23" s="57">
        <v>-78</v>
      </c>
      <c r="Z23" s="260"/>
      <c r="AA23" s="830"/>
      <c r="AB23" s="772"/>
      <c r="AC23" s="57"/>
      <c r="AD23" s="260"/>
      <c r="AE23" s="830"/>
      <c r="AF23" s="772"/>
      <c r="AG23" s="57"/>
      <c r="AH23" s="260"/>
      <c r="AI23" s="830"/>
      <c r="AJ23" s="772"/>
      <c r="AK23" s="57"/>
      <c r="AL23" s="300"/>
      <c r="AM23" s="830"/>
      <c r="AN23" s="772"/>
      <c r="AO23" s="57"/>
      <c r="AP23" s="300"/>
      <c r="AQ23" s="830"/>
      <c r="AR23" s="772"/>
      <c r="AS23" s="57"/>
      <c r="AT23" s="300"/>
      <c r="AU23" s="830"/>
      <c r="AV23" s="772"/>
      <c r="AW23" s="57"/>
      <c r="AX23" s="300"/>
      <c r="AZ23" s="55">
        <v>-46</v>
      </c>
      <c r="BA23" s="66">
        <f t="shared" ref="BA23:BA30" si="7">F23+G23+H23+I23</f>
        <v>-60</v>
      </c>
      <c r="BB23" s="71">
        <v>-6</v>
      </c>
      <c r="BC23" s="71">
        <f t="shared" ref="BC23:BC30" si="8">SUM(N23:Q23)</f>
        <v>-24</v>
      </c>
      <c r="BD23" s="72">
        <f t="shared" ref="BD23:BD30" si="9">SUM(R23:U23)</f>
        <v>-120</v>
      </c>
      <c r="BE23" s="71"/>
      <c r="BF23" s="71"/>
      <c r="BG23" s="71"/>
      <c r="BH23" s="509"/>
      <c r="BI23" s="509"/>
      <c r="BJ23" s="509"/>
      <c r="BK23" s="509"/>
    </row>
    <row r="24" spans="1:63" s="2" customFormat="1" ht="13.7" customHeight="1" x14ac:dyDescent="0.2">
      <c r="A24" s="917" t="s">
        <v>292</v>
      </c>
      <c r="B24" s="628"/>
      <c r="C24" s="629"/>
      <c r="D24" s="629"/>
      <c r="E24" s="630"/>
      <c r="F24" s="628"/>
      <c r="G24" s="629"/>
      <c r="H24" s="629"/>
      <c r="I24" s="630"/>
      <c r="J24" s="628"/>
      <c r="K24" s="206"/>
      <c r="L24" s="206"/>
      <c r="M24" s="627"/>
      <c r="N24" s="139"/>
      <c r="O24" s="206"/>
      <c r="P24" s="206"/>
      <c r="Q24" s="591"/>
      <c r="R24" s="139"/>
      <c r="S24" s="57"/>
      <c r="T24" s="57"/>
      <c r="U24" s="811"/>
      <c r="V24" s="591"/>
      <c r="W24" s="830"/>
      <c r="X24" s="264"/>
      <c r="Y24" s="57"/>
      <c r="Z24" s="260">
        <v>71</v>
      </c>
      <c r="AA24" s="830" t="s">
        <v>106</v>
      </c>
      <c r="AB24" s="772">
        <v>-61</v>
      </c>
      <c r="AC24" s="57">
        <v>-57</v>
      </c>
      <c r="AD24" s="260">
        <v>67</v>
      </c>
      <c r="AE24" s="830">
        <v>4</v>
      </c>
      <c r="AF24" s="772">
        <v>49</v>
      </c>
      <c r="AG24" s="57">
        <v>3</v>
      </c>
      <c r="AH24" s="260">
        <v>-25</v>
      </c>
      <c r="AI24" s="830">
        <v>81</v>
      </c>
      <c r="AJ24" s="772">
        <v>86</v>
      </c>
      <c r="AK24" s="57">
        <v>-31</v>
      </c>
      <c r="AL24" s="300">
        <v>51</v>
      </c>
      <c r="AM24" s="830">
        <v>-42</v>
      </c>
      <c r="AN24" s="772">
        <v>31</v>
      </c>
      <c r="AO24" s="57">
        <v>-17</v>
      </c>
      <c r="AP24" s="300">
        <v>144</v>
      </c>
      <c r="AQ24" s="830">
        <v>27</v>
      </c>
      <c r="AR24" s="772">
        <v>224</v>
      </c>
      <c r="AS24" s="57">
        <v>-252</v>
      </c>
      <c r="AT24" s="300">
        <v>-50</v>
      </c>
      <c r="AU24" s="830">
        <v>-95</v>
      </c>
      <c r="AV24" s="772">
        <v>-135</v>
      </c>
      <c r="AW24" s="57">
        <v>16</v>
      </c>
      <c r="AX24" s="300"/>
      <c r="AZ24" s="55"/>
      <c r="BA24" s="66"/>
      <c r="BB24" s="71"/>
      <c r="BC24" s="71"/>
      <c r="BD24" s="72"/>
      <c r="BE24" s="71">
        <v>-78</v>
      </c>
      <c r="BF24" s="71">
        <v>-51</v>
      </c>
      <c r="BG24" s="71">
        <v>31</v>
      </c>
      <c r="BH24" s="509">
        <v>187</v>
      </c>
      <c r="BI24" s="509">
        <f>SUM(AM24:AP24)</f>
        <v>116</v>
      </c>
      <c r="BJ24" s="509">
        <f t="shared" ref="BJ24:BJ25" si="10">SUM(AQ24:AT24)</f>
        <v>-51</v>
      </c>
      <c r="BK24" s="509">
        <f t="shared" ref="BK24:BK25" si="11">AU24+AV24+AW24+AX24</f>
        <v>-214</v>
      </c>
    </row>
    <row r="25" spans="1:63" s="2" customFormat="1" ht="13.7" customHeight="1" x14ac:dyDescent="0.2">
      <c r="A25" s="917" t="s">
        <v>122</v>
      </c>
      <c r="B25" s="628">
        <v>70</v>
      </c>
      <c r="C25" s="629">
        <v>2</v>
      </c>
      <c r="D25" s="629">
        <v>-26</v>
      </c>
      <c r="E25" s="630">
        <v>-38</v>
      </c>
      <c r="F25" s="628">
        <v>-10</v>
      </c>
      <c r="G25" s="629">
        <v>-30</v>
      </c>
      <c r="H25" s="629">
        <v>-50</v>
      </c>
      <c r="I25" s="630">
        <v>-14</v>
      </c>
      <c r="J25" s="628">
        <v>12</v>
      </c>
      <c r="K25" s="206">
        <v>-12</v>
      </c>
      <c r="L25" s="206">
        <v>-20</v>
      </c>
      <c r="M25" s="627">
        <v>-41</v>
      </c>
      <c r="N25" s="245">
        <v>-20</v>
      </c>
      <c r="O25" s="206">
        <v>-10</v>
      </c>
      <c r="P25" s="206">
        <v>-5</v>
      </c>
      <c r="Q25" s="591">
        <v>13</v>
      </c>
      <c r="R25" s="245">
        <v>1</v>
      </c>
      <c r="S25" s="57">
        <v>-10</v>
      </c>
      <c r="T25" s="57">
        <v>-6</v>
      </c>
      <c r="U25" s="811">
        <v>-27</v>
      </c>
      <c r="V25" s="591"/>
      <c r="W25" s="830">
        <v>-53</v>
      </c>
      <c r="X25" s="264">
        <v>-14</v>
      </c>
      <c r="Y25" s="57">
        <v>-5</v>
      </c>
      <c r="Z25" s="260">
        <v>154</v>
      </c>
      <c r="AA25" s="830">
        <v>441</v>
      </c>
      <c r="AB25" s="772">
        <v>46</v>
      </c>
      <c r="AC25" s="57">
        <v>57</v>
      </c>
      <c r="AD25" s="260">
        <v>24</v>
      </c>
      <c r="AE25" s="830">
        <v>-28</v>
      </c>
      <c r="AF25" s="772">
        <v>-37</v>
      </c>
      <c r="AG25" s="57">
        <v>-24</v>
      </c>
      <c r="AH25" s="260">
        <v>-31</v>
      </c>
      <c r="AI25" s="830">
        <v>-36</v>
      </c>
      <c r="AJ25" s="772">
        <v>-76</v>
      </c>
      <c r="AK25" s="57">
        <v>42</v>
      </c>
      <c r="AL25" s="300">
        <v>5</v>
      </c>
      <c r="AM25" s="830">
        <v>38</v>
      </c>
      <c r="AN25" s="772">
        <v>84</v>
      </c>
      <c r="AO25" s="57">
        <v>13</v>
      </c>
      <c r="AP25" s="300">
        <v>-7</v>
      </c>
      <c r="AQ25" s="830">
        <v>-35</v>
      </c>
      <c r="AR25" s="1075">
        <v>0</v>
      </c>
      <c r="AS25" s="57">
        <v>164</v>
      </c>
      <c r="AT25" s="300">
        <v>34</v>
      </c>
      <c r="AU25" s="830">
        <v>-26</v>
      </c>
      <c r="AV25" s="1075">
        <v>-60</v>
      </c>
      <c r="AW25" s="57">
        <v>-57</v>
      </c>
      <c r="AX25" s="300"/>
      <c r="AZ25" s="55">
        <v>8</v>
      </c>
      <c r="BA25" s="66">
        <f t="shared" si="7"/>
        <v>-104</v>
      </c>
      <c r="BB25" s="71">
        <v>-61</v>
      </c>
      <c r="BC25" s="71">
        <f t="shared" si="8"/>
        <v>-22</v>
      </c>
      <c r="BD25" s="72">
        <f t="shared" si="9"/>
        <v>-42</v>
      </c>
      <c r="BE25" s="71">
        <f>SUM(W25:Z25)</f>
        <v>82</v>
      </c>
      <c r="BF25" s="71">
        <v>568</v>
      </c>
      <c r="BG25" s="71">
        <v>-120</v>
      </c>
      <c r="BH25" s="509">
        <v>-65</v>
      </c>
      <c r="BI25" s="509">
        <f>SUM(AM25:AP25)</f>
        <v>128</v>
      </c>
      <c r="BJ25" s="509">
        <f t="shared" si="10"/>
        <v>163</v>
      </c>
      <c r="BK25" s="509">
        <f t="shared" si="11"/>
        <v>-143</v>
      </c>
    </row>
    <row r="26" spans="1:63" s="2" customFormat="1" ht="13.7" customHeight="1" x14ac:dyDescent="0.2">
      <c r="A26" s="917" t="s">
        <v>123</v>
      </c>
      <c r="B26" s="628">
        <v>-4</v>
      </c>
      <c r="C26" s="629">
        <v>65</v>
      </c>
      <c r="D26" s="629">
        <v>-20</v>
      </c>
      <c r="E26" s="630">
        <v>19</v>
      </c>
      <c r="F26" s="628">
        <v>-66</v>
      </c>
      <c r="G26" s="629">
        <v>17</v>
      </c>
      <c r="H26" s="629">
        <v>-15</v>
      </c>
      <c r="I26" s="630">
        <v>-70</v>
      </c>
      <c r="J26" s="628">
        <v>1</v>
      </c>
      <c r="K26" s="206">
        <v>71</v>
      </c>
      <c r="L26" s="206">
        <v>19</v>
      </c>
      <c r="M26" s="627">
        <v>10</v>
      </c>
      <c r="N26" s="246">
        <v>-44</v>
      </c>
      <c r="O26" s="206">
        <v>6</v>
      </c>
      <c r="P26" s="206">
        <v>17</v>
      </c>
      <c r="Q26" s="591">
        <v>-4</v>
      </c>
      <c r="R26" s="246">
        <v>14</v>
      </c>
      <c r="S26" s="57">
        <v>70</v>
      </c>
      <c r="T26" s="57">
        <v>54</v>
      </c>
      <c r="U26" s="811">
        <v>67</v>
      </c>
      <c r="V26" s="591"/>
      <c r="W26" s="830">
        <v>46</v>
      </c>
      <c r="X26" s="264">
        <v>-20</v>
      </c>
      <c r="Y26" s="57">
        <v>-3</v>
      </c>
      <c r="Z26" s="260"/>
      <c r="AA26" s="830"/>
      <c r="AB26" s="772"/>
      <c r="AC26" s="57"/>
      <c r="AD26" s="260"/>
      <c r="AE26" s="830"/>
      <c r="AF26" s="772"/>
      <c r="AG26" s="57"/>
      <c r="AH26" s="260"/>
      <c r="AI26" s="830"/>
      <c r="AJ26" s="772"/>
      <c r="AK26" s="57"/>
      <c r="AL26" s="300"/>
      <c r="AM26" s="830"/>
      <c r="AN26" s="772"/>
      <c r="AO26" s="57"/>
      <c r="AP26" s="300"/>
      <c r="AQ26" s="830"/>
      <c r="AR26" s="772"/>
      <c r="AS26" s="57"/>
      <c r="AT26" s="300"/>
      <c r="AU26" s="830"/>
      <c r="AV26" s="772"/>
      <c r="AW26" s="57"/>
      <c r="AX26" s="300"/>
      <c r="AZ26" s="55">
        <v>60</v>
      </c>
      <c r="BA26" s="66">
        <f t="shared" si="7"/>
        <v>-134</v>
      </c>
      <c r="BB26" s="71">
        <v>101</v>
      </c>
      <c r="BC26" s="71">
        <f t="shared" si="8"/>
        <v>-25</v>
      </c>
      <c r="BD26" s="72">
        <f t="shared" si="9"/>
        <v>205</v>
      </c>
      <c r="BE26" s="71"/>
      <c r="BF26" s="71"/>
      <c r="BG26" s="71"/>
      <c r="BH26" s="509"/>
      <c r="BI26" s="509"/>
      <c r="BJ26" s="509"/>
      <c r="BK26" s="509"/>
    </row>
    <row r="27" spans="1:63" s="2" customFormat="1" ht="13.7" customHeight="1" x14ac:dyDescent="0.2">
      <c r="A27" s="437" t="s">
        <v>244</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260">
        <v>9</v>
      </c>
      <c r="AA27" s="830">
        <v>4</v>
      </c>
      <c r="AB27" s="772">
        <v>-1</v>
      </c>
      <c r="AC27" s="57">
        <v>-4</v>
      </c>
      <c r="AD27" s="260">
        <v>6</v>
      </c>
      <c r="AE27" s="830">
        <v>-1</v>
      </c>
      <c r="AF27" s="772">
        <v>-2</v>
      </c>
      <c r="AG27" s="50">
        <v>-5</v>
      </c>
      <c r="AH27" s="260">
        <v>-92</v>
      </c>
      <c r="AI27" s="830" t="s">
        <v>106</v>
      </c>
      <c r="AJ27" s="772">
        <v>10</v>
      </c>
      <c r="AK27" s="50">
        <v>-36</v>
      </c>
      <c r="AL27" s="300">
        <v>4</v>
      </c>
      <c r="AM27" s="830">
        <v>20</v>
      </c>
      <c r="AN27" s="772">
        <v>-14</v>
      </c>
      <c r="AO27" s="50">
        <v>30</v>
      </c>
      <c r="AP27" s="300">
        <v>7</v>
      </c>
      <c r="AQ27" s="830">
        <v>4</v>
      </c>
      <c r="AR27" s="772">
        <v>-11</v>
      </c>
      <c r="AS27" s="50">
        <v>-9</v>
      </c>
      <c r="AT27" s="300">
        <v>23</v>
      </c>
      <c r="AU27" s="832">
        <v>-8</v>
      </c>
      <c r="AV27" s="772">
        <v>-52</v>
      </c>
      <c r="AW27" s="50">
        <v>-46</v>
      </c>
      <c r="AX27" s="300"/>
      <c r="AZ27" s="55"/>
      <c r="BA27" s="66"/>
      <c r="BB27" s="71"/>
      <c r="BC27" s="71"/>
      <c r="BD27" s="72"/>
      <c r="BE27" s="71">
        <v>30</v>
      </c>
      <c r="BF27" s="71">
        <v>5</v>
      </c>
      <c r="BG27" s="71">
        <v>-100</v>
      </c>
      <c r="BH27" s="509">
        <v>-22</v>
      </c>
      <c r="BI27" s="509">
        <f>SUM(AM27:AP27)</f>
        <v>43</v>
      </c>
      <c r="BJ27" s="509">
        <f>SUM(AQ27:AT27)</f>
        <v>7</v>
      </c>
      <c r="BK27" s="509">
        <f t="shared" ref="BK27:BK28" si="12">AU27+AV27+AW27+AX27</f>
        <v>-106</v>
      </c>
    </row>
    <row r="28" spans="1:63" s="2" customFormat="1" ht="13.7" customHeight="1" x14ac:dyDescent="0.2">
      <c r="A28" s="917" t="s">
        <v>341</v>
      </c>
      <c r="B28" s="628"/>
      <c r="C28" s="629"/>
      <c r="D28" s="629"/>
      <c r="E28" s="630"/>
      <c r="F28" s="628"/>
      <c r="G28" s="629"/>
      <c r="H28" s="629"/>
      <c r="I28" s="630"/>
      <c r="J28" s="628"/>
      <c r="K28" s="206"/>
      <c r="L28" s="206"/>
      <c r="M28" s="627"/>
      <c r="N28" s="246"/>
      <c r="O28" s="206"/>
      <c r="P28" s="206"/>
      <c r="Q28" s="591"/>
      <c r="R28" s="246"/>
      <c r="S28" s="57"/>
      <c r="T28" s="57"/>
      <c r="U28" s="811"/>
      <c r="V28" s="591"/>
      <c r="W28" s="830"/>
      <c r="X28" s="264"/>
      <c r="Y28" s="57"/>
      <c r="Z28" s="435">
        <f>-10+105</f>
        <v>95</v>
      </c>
      <c r="AA28" s="830">
        <v>-47</v>
      </c>
      <c r="AB28" s="772">
        <v>-120</v>
      </c>
      <c r="AC28" s="57">
        <v>50</v>
      </c>
      <c r="AD28" s="260">
        <v>-39</v>
      </c>
      <c r="AE28" s="830">
        <v>244</v>
      </c>
      <c r="AF28" s="772">
        <v>-137</v>
      </c>
      <c r="AG28" s="57">
        <v>36</v>
      </c>
      <c r="AH28" s="260">
        <v>82</v>
      </c>
      <c r="AI28" s="830">
        <v>-26</v>
      </c>
      <c r="AJ28" s="772">
        <v>-225</v>
      </c>
      <c r="AK28" s="57">
        <v>310</v>
      </c>
      <c r="AL28" s="300">
        <v>-188</v>
      </c>
      <c r="AM28" s="830">
        <v>-250</v>
      </c>
      <c r="AN28" s="772">
        <v>-218</v>
      </c>
      <c r="AO28" s="57">
        <v>43</v>
      </c>
      <c r="AP28" s="300">
        <v>-35</v>
      </c>
      <c r="AQ28" s="830">
        <v>64</v>
      </c>
      <c r="AR28" s="772">
        <v>-160</v>
      </c>
      <c r="AS28" s="57">
        <v>82</v>
      </c>
      <c r="AT28" s="300">
        <v>333</v>
      </c>
      <c r="AU28" s="832">
        <v>51</v>
      </c>
      <c r="AV28" s="772">
        <v>73</v>
      </c>
      <c r="AW28" s="57">
        <v>118</v>
      </c>
      <c r="AX28" s="300"/>
      <c r="AZ28" s="55"/>
      <c r="BA28" s="66"/>
      <c r="BB28" s="71"/>
      <c r="BC28" s="71"/>
      <c r="BD28" s="72"/>
      <c r="BE28" s="599">
        <f>22+105</f>
        <v>127</v>
      </c>
      <c r="BF28" s="71">
        <v>-156</v>
      </c>
      <c r="BG28" s="599">
        <v>225</v>
      </c>
      <c r="BH28" s="1105">
        <v>-129</v>
      </c>
      <c r="BI28" s="1105">
        <f>SUM(AM28:AP28)</f>
        <v>-460</v>
      </c>
      <c r="BJ28" s="1105">
        <f>SUM(AQ28:AT28)</f>
        <v>319</v>
      </c>
      <c r="BK28" s="1105">
        <f t="shared" si="12"/>
        <v>242</v>
      </c>
    </row>
    <row r="29" spans="1:63" s="2" customFormat="1" ht="13.7" customHeight="1" x14ac:dyDescent="0.2">
      <c r="A29" s="917" t="s">
        <v>124</v>
      </c>
      <c r="B29" s="628">
        <v>-14</v>
      </c>
      <c r="C29" s="629">
        <v>9</v>
      </c>
      <c r="D29" s="629">
        <v>64</v>
      </c>
      <c r="E29" s="630">
        <v>20</v>
      </c>
      <c r="F29" s="628">
        <v>-13</v>
      </c>
      <c r="G29" s="629">
        <v>1</v>
      </c>
      <c r="H29" s="629">
        <v>9</v>
      </c>
      <c r="I29" s="630">
        <v>28</v>
      </c>
      <c r="J29" s="628">
        <v>-7</v>
      </c>
      <c r="K29" s="206">
        <v>18</v>
      </c>
      <c r="L29" s="206">
        <v>3</v>
      </c>
      <c r="M29" s="627">
        <v>33</v>
      </c>
      <c r="N29" s="246">
        <v>-8</v>
      </c>
      <c r="O29" s="206">
        <v>-4</v>
      </c>
      <c r="P29" s="206">
        <v>3</v>
      </c>
      <c r="Q29" s="591">
        <v>10</v>
      </c>
      <c r="R29" s="246">
        <v>12</v>
      </c>
      <c r="S29" s="57">
        <v>-4</v>
      </c>
      <c r="T29" s="57">
        <v>18</v>
      </c>
      <c r="U29" s="811">
        <v>-4</v>
      </c>
      <c r="V29" s="591"/>
      <c r="W29" s="830">
        <v>-15</v>
      </c>
      <c r="X29" s="264">
        <v>7</v>
      </c>
      <c r="Y29" s="57">
        <v>-17</v>
      </c>
      <c r="Z29" s="260"/>
      <c r="AA29" s="830"/>
      <c r="AB29" s="772"/>
      <c r="AC29" s="57"/>
      <c r="AD29" s="260"/>
      <c r="AE29" s="830"/>
      <c r="AF29" s="772"/>
      <c r="AG29" s="57"/>
      <c r="AH29" s="260"/>
      <c r="AI29" s="830"/>
      <c r="AJ29" s="772"/>
      <c r="AK29" s="57"/>
      <c r="AL29" s="300"/>
      <c r="AM29" s="830"/>
      <c r="AN29" s="772"/>
      <c r="AO29" s="57"/>
      <c r="AP29" s="300"/>
      <c r="AQ29" s="830"/>
      <c r="AR29" s="772"/>
      <c r="AS29" s="57"/>
      <c r="AT29" s="300"/>
      <c r="AU29" s="830"/>
      <c r="AV29" s="772"/>
      <c r="AW29" s="57"/>
      <c r="AX29" s="300"/>
      <c r="AZ29" s="55">
        <v>79</v>
      </c>
      <c r="BA29" s="66">
        <f t="shared" si="7"/>
        <v>25</v>
      </c>
      <c r="BB29" s="71">
        <v>47</v>
      </c>
      <c r="BC29" s="71">
        <f t="shared" si="8"/>
        <v>1</v>
      </c>
      <c r="BD29" s="72">
        <f t="shared" si="9"/>
        <v>22</v>
      </c>
      <c r="BE29" s="71"/>
      <c r="BF29" s="71"/>
      <c r="BG29" s="71"/>
      <c r="BH29" s="509"/>
      <c r="BI29" s="509"/>
      <c r="BJ29" s="509"/>
      <c r="BK29" s="509"/>
    </row>
    <row r="30" spans="1:63" s="2" customFormat="1" ht="13.7" customHeight="1" x14ac:dyDescent="0.2">
      <c r="A30" s="437" t="s">
        <v>125</v>
      </c>
      <c r="B30" s="628">
        <v>-55</v>
      </c>
      <c r="C30" s="629">
        <v>-151</v>
      </c>
      <c r="D30" s="629">
        <v>-49</v>
      </c>
      <c r="E30" s="630">
        <v>-50</v>
      </c>
      <c r="F30" s="628">
        <v>-113</v>
      </c>
      <c r="G30" s="629">
        <v>-113</v>
      </c>
      <c r="H30" s="629">
        <v>39</v>
      </c>
      <c r="I30" s="630">
        <v>-11</v>
      </c>
      <c r="J30" s="628">
        <v>-65</v>
      </c>
      <c r="K30" s="206">
        <v>18</v>
      </c>
      <c r="L30" s="206">
        <v>-22</v>
      </c>
      <c r="M30" s="627">
        <v>34</v>
      </c>
      <c r="N30" s="246">
        <v>17</v>
      </c>
      <c r="O30" s="206">
        <v>-78</v>
      </c>
      <c r="P30" s="206">
        <v>29</v>
      </c>
      <c r="Q30" s="591">
        <v>-21</v>
      </c>
      <c r="R30" s="246">
        <v>35</v>
      </c>
      <c r="S30" s="57">
        <v>-68</v>
      </c>
      <c r="T30" s="57">
        <v>46</v>
      </c>
      <c r="U30" s="811">
        <v>4</v>
      </c>
      <c r="V30" s="591"/>
      <c r="W30" s="830">
        <v>64</v>
      </c>
      <c r="X30" s="264">
        <v>-53</v>
      </c>
      <c r="Y30" s="57">
        <v>-2</v>
      </c>
      <c r="Z30" s="260"/>
      <c r="AA30" s="830"/>
      <c r="AB30" s="264"/>
      <c r="AC30" s="57"/>
      <c r="AD30" s="260"/>
      <c r="AE30" s="830"/>
      <c r="AF30" s="772"/>
      <c r="AG30" s="57"/>
      <c r="AH30" s="260"/>
      <c r="AI30" s="830"/>
      <c r="AJ30" s="772"/>
      <c r="AK30" s="57"/>
      <c r="AL30" s="300"/>
      <c r="AM30" s="830"/>
      <c r="AN30" s="772"/>
      <c r="AO30" s="57"/>
      <c r="AP30" s="300"/>
      <c r="AQ30" s="830"/>
      <c r="AR30" s="772"/>
      <c r="AS30" s="57"/>
      <c r="AT30" s="300"/>
      <c r="AU30" s="830"/>
      <c r="AV30" s="772"/>
      <c r="AW30" s="57"/>
      <c r="AX30" s="300"/>
      <c r="AZ30" s="542">
        <v>-305</v>
      </c>
      <c r="BA30" s="66">
        <f t="shared" si="7"/>
        <v>-198</v>
      </c>
      <c r="BB30" s="71">
        <v>-35</v>
      </c>
      <c r="BC30" s="71">
        <f t="shared" si="8"/>
        <v>-53</v>
      </c>
      <c r="BD30" s="72">
        <f t="shared" si="9"/>
        <v>17</v>
      </c>
      <c r="BE30" s="71"/>
      <c r="BF30" s="71"/>
      <c r="BG30" s="71"/>
      <c r="BH30" s="509"/>
      <c r="BI30" s="509"/>
      <c r="BJ30" s="509"/>
      <c r="BK30" s="509"/>
    </row>
    <row r="31" spans="1:63" s="2" customFormat="1" ht="6" customHeight="1" x14ac:dyDescent="0.2">
      <c r="A31" s="148"/>
      <c r="B31" s="628"/>
      <c r="C31" s="629"/>
      <c r="D31" s="629"/>
      <c r="E31" s="630"/>
      <c r="F31" s="628"/>
      <c r="G31" s="629"/>
      <c r="H31" s="629"/>
      <c r="I31" s="630"/>
      <c r="J31" s="628"/>
      <c r="K31" s="206"/>
      <c r="L31" s="57"/>
      <c r="M31" s="260"/>
      <c r="N31" s="246"/>
      <c r="O31" s="57"/>
      <c r="P31" s="57"/>
      <c r="Q31" s="591"/>
      <c r="R31" s="246"/>
      <c r="S31" s="57"/>
      <c r="T31" s="57"/>
      <c r="U31" s="811"/>
      <c r="V31" s="591"/>
      <c r="W31" s="830"/>
      <c r="X31" s="264"/>
      <c r="Y31" s="57"/>
      <c r="Z31" s="260"/>
      <c r="AA31" s="830"/>
      <c r="AB31" s="264"/>
      <c r="AC31" s="57"/>
      <c r="AD31" s="260"/>
      <c r="AE31" s="830"/>
      <c r="AF31" s="772"/>
      <c r="AG31" s="57"/>
      <c r="AH31" s="260"/>
      <c r="AI31" s="830"/>
      <c r="AJ31" s="772"/>
      <c r="AK31" s="57"/>
      <c r="AL31" s="300"/>
      <c r="AM31" s="830"/>
      <c r="AN31" s="772"/>
      <c r="AO31" s="57"/>
      <c r="AP31" s="300"/>
      <c r="AQ31" s="830"/>
      <c r="AR31" s="772"/>
      <c r="AS31" s="57"/>
      <c r="AT31" s="300"/>
      <c r="AU31" s="830"/>
      <c r="AV31" s="772"/>
      <c r="AW31" s="57"/>
      <c r="AX31" s="300"/>
      <c r="AZ31" s="55"/>
      <c r="BA31" s="66"/>
      <c r="BB31" s="71"/>
      <c r="BC31" s="71"/>
      <c r="BD31" s="72"/>
      <c r="BE31" s="71"/>
      <c r="BF31" s="71"/>
      <c r="BG31" s="71"/>
      <c r="BH31" s="509"/>
      <c r="BI31" s="509"/>
      <c r="BJ31" s="509"/>
      <c r="BK31" s="509"/>
    </row>
    <row r="32" spans="1:63" s="2" customFormat="1" ht="13.7" customHeight="1" x14ac:dyDescent="0.2">
      <c r="A32" s="148" t="s">
        <v>126</v>
      </c>
      <c r="B32" s="628">
        <v>259</v>
      </c>
      <c r="C32" s="629">
        <v>363</v>
      </c>
      <c r="D32" s="629">
        <v>-382</v>
      </c>
      <c r="E32" s="630">
        <v>113</v>
      </c>
      <c r="F32" s="628">
        <v>-190</v>
      </c>
      <c r="G32" s="629">
        <v>-85</v>
      </c>
      <c r="H32" s="629">
        <v>82</v>
      </c>
      <c r="I32" s="630">
        <v>65</v>
      </c>
      <c r="J32" s="628">
        <v>-53</v>
      </c>
      <c r="K32" s="206">
        <v>104</v>
      </c>
      <c r="L32" s="206">
        <v>-48</v>
      </c>
      <c r="M32" s="627">
        <v>-31</v>
      </c>
      <c r="N32" s="246">
        <v>53</v>
      </c>
      <c r="O32" s="206">
        <v>-32</v>
      </c>
      <c r="P32" s="206">
        <v>-52</v>
      </c>
      <c r="Q32" s="591">
        <v>-31</v>
      </c>
      <c r="R32" s="246">
        <v>2</v>
      </c>
      <c r="S32" s="57">
        <v>22</v>
      </c>
      <c r="T32" s="57">
        <v>131</v>
      </c>
      <c r="U32" s="811">
        <v>91</v>
      </c>
      <c r="V32" s="591"/>
      <c r="W32" s="830">
        <v>208</v>
      </c>
      <c r="X32" s="264">
        <v>-40</v>
      </c>
      <c r="Y32" s="57">
        <v>-6</v>
      </c>
      <c r="Z32" s="260">
        <v>31</v>
      </c>
      <c r="AA32" s="830">
        <v>10</v>
      </c>
      <c r="AB32" s="264">
        <v>4</v>
      </c>
      <c r="AC32" s="57">
        <v>4</v>
      </c>
      <c r="AD32" s="260">
        <v>-3</v>
      </c>
      <c r="AE32" s="830">
        <v>12</v>
      </c>
      <c r="AF32" s="772">
        <v>5</v>
      </c>
      <c r="AG32" s="57">
        <v>8</v>
      </c>
      <c r="AH32" s="260">
        <v>5</v>
      </c>
      <c r="AI32" s="830">
        <v>5</v>
      </c>
      <c r="AJ32" s="772">
        <v>-5</v>
      </c>
      <c r="AK32" s="57">
        <v>1</v>
      </c>
      <c r="AL32" s="300">
        <v>13</v>
      </c>
      <c r="AM32" s="830">
        <v>6</v>
      </c>
      <c r="AN32" s="772">
        <v>1</v>
      </c>
      <c r="AO32" s="57">
        <v>-1</v>
      </c>
      <c r="AP32" s="300">
        <v>9</v>
      </c>
      <c r="AQ32" s="832">
        <v>-4</v>
      </c>
      <c r="AR32" s="772">
        <v>5</v>
      </c>
      <c r="AS32" s="57">
        <v>5</v>
      </c>
      <c r="AT32" s="300">
        <v>10</v>
      </c>
      <c r="AU32" s="832">
        <v>-1</v>
      </c>
      <c r="AV32" s="772">
        <v>1</v>
      </c>
      <c r="AW32" s="57">
        <v>-3</v>
      </c>
      <c r="AX32" s="300"/>
      <c r="AZ32" s="55">
        <v>353</v>
      </c>
      <c r="BA32" s="66">
        <f>F32+G32+H32+I32</f>
        <v>-128</v>
      </c>
      <c r="BB32" s="71">
        <v>-28</v>
      </c>
      <c r="BC32" s="71">
        <f>SUM(N32:Q32)</f>
        <v>-62</v>
      </c>
      <c r="BD32" s="72">
        <f t="shared" ref="BD32:BD34" si="13">SUM(R32:U32)</f>
        <v>246</v>
      </c>
      <c r="BE32" s="71">
        <f>SUM(W32:Z32)</f>
        <v>193</v>
      </c>
      <c r="BF32" s="71">
        <v>15</v>
      </c>
      <c r="BG32" s="71">
        <v>30</v>
      </c>
      <c r="BH32" s="509">
        <v>14</v>
      </c>
      <c r="BI32" s="509">
        <f>SUM(AM32:AP32)</f>
        <v>15</v>
      </c>
      <c r="BJ32" s="509">
        <f t="shared" ref="BJ32:BJ33" si="14">SUM(AQ32:AT32)</f>
        <v>16</v>
      </c>
      <c r="BK32" s="509">
        <f t="shared" ref="BK32:BK34" si="15">AU32+AV32+AW32+AX32</f>
        <v>-3</v>
      </c>
    </row>
    <row r="33" spans="1:63" s="94" customFormat="1" ht="13.7" customHeight="1" x14ac:dyDescent="0.2">
      <c r="A33" s="437" t="s">
        <v>74</v>
      </c>
      <c r="B33" s="648">
        <v>-5</v>
      </c>
      <c r="C33" s="649">
        <v>1</v>
      </c>
      <c r="D33" s="649">
        <v>4</v>
      </c>
      <c r="E33" s="650">
        <v>4</v>
      </c>
      <c r="F33" s="648">
        <v>5</v>
      </c>
      <c r="G33" s="649">
        <v>6</v>
      </c>
      <c r="H33" s="649">
        <v>4</v>
      </c>
      <c r="I33" s="650">
        <v>3</v>
      </c>
      <c r="J33" s="628">
        <v>7</v>
      </c>
      <c r="K33" s="439">
        <v>7</v>
      </c>
      <c r="L33" s="206">
        <v>7</v>
      </c>
      <c r="M33" s="627">
        <v>1</v>
      </c>
      <c r="N33" s="438">
        <v>-2</v>
      </c>
      <c r="O33" s="206">
        <v>3</v>
      </c>
      <c r="P33" s="206">
        <v>-1</v>
      </c>
      <c r="Q33" s="591">
        <v>2</v>
      </c>
      <c r="R33" s="438">
        <v>5</v>
      </c>
      <c r="S33" s="431">
        <v>-5</v>
      </c>
      <c r="T33" s="431">
        <v>-13</v>
      </c>
      <c r="U33" s="814">
        <v>4</v>
      </c>
      <c r="V33" s="591"/>
      <c r="W33" s="832">
        <v>-10</v>
      </c>
      <c r="X33" s="772">
        <v>16</v>
      </c>
      <c r="Y33" s="431">
        <v>5</v>
      </c>
      <c r="Z33" s="435">
        <v>-8</v>
      </c>
      <c r="AA33" s="832">
        <v>-26</v>
      </c>
      <c r="AB33" s="772">
        <v>15</v>
      </c>
      <c r="AC33" s="431">
        <v>9</v>
      </c>
      <c r="AD33" s="435">
        <v>-8</v>
      </c>
      <c r="AE33" s="832">
        <v>-3</v>
      </c>
      <c r="AF33" s="772">
        <v>-3</v>
      </c>
      <c r="AG33" s="431">
        <v>-1</v>
      </c>
      <c r="AH33" s="435">
        <v>3</v>
      </c>
      <c r="AI33" s="832">
        <v>-3</v>
      </c>
      <c r="AJ33" s="772">
        <v>9</v>
      </c>
      <c r="AK33" s="431">
        <v>6</v>
      </c>
      <c r="AL33" s="1033">
        <v>0</v>
      </c>
      <c r="AM33" s="832">
        <v>5</v>
      </c>
      <c r="AN33" s="772">
        <v>-2</v>
      </c>
      <c r="AO33" s="431">
        <v>-4</v>
      </c>
      <c r="AP33" s="1033">
        <v>-1</v>
      </c>
      <c r="AQ33" s="832">
        <v>5</v>
      </c>
      <c r="AR33" s="772">
        <v>-5</v>
      </c>
      <c r="AS33" s="431">
        <v>-2</v>
      </c>
      <c r="AT33" s="1033">
        <v>-9</v>
      </c>
      <c r="AU33" s="832">
        <v>3</v>
      </c>
      <c r="AV33" s="772">
        <v>-4</v>
      </c>
      <c r="AW33" s="431">
        <v>-6</v>
      </c>
      <c r="AX33" s="1033"/>
      <c r="AZ33" s="542">
        <v>4</v>
      </c>
      <c r="BA33" s="106">
        <f>F33+G33+H33+I33</f>
        <v>18</v>
      </c>
      <c r="BB33" s="599">
        <v>22</v>
      </c>
      <c r="BC33" s="599">
        <f>SUM(N33:Q33)</f>
        <v>2</v>
      </c>
      <c r="BD33" s="93">
        <f t="shared" si="13"/>
        <v>-9</v>
      </c>
      <c r="BE33" s="599">
        <f>SUM(W33:Z33)</f>
        <v>3</v>
      </c>
      <c r="BF33" s="599">
        <v>-10</v>
      </c>
      <c r="BG33" s="599">
        <v>-4</v>
      </c>
      <c r="BH33" s="1105">
        <v>12</v>
      </c>
      <c r="BI33" s="1105">
        <f>SUM(AM33:AP33)</f>
        <v>-2</v>
      </c>
      <c r="BJ33" s="1105">
        <f t="shared" si="14"/>
        <v>-11</v>
      </c>
      <c r="BK33" s="1105">
        <f t="shared" si="15"/>
        <v>-7</v>
      </c>
    </row>
    <row r="34" spans="1:63" s="158" customFormat="1" x14ac:dyDescent="0.2">
      <c r="A34" s="147" t="s">
        <v>75</v>
      </c>
      <c r="B34" s="622">
        <v>-17</v>
      </c>
      <c r="C34" s="620">
        <v>75</v>
      </c>
      <c r="D34" s="620">
        <v>152</v>
      </c>
      <c r="E34" s="623">
        <v>151</v>
      </c>
      <c r="F34" s="622">
        <f>SUM(F6:F33)</f>
        <v>-3</v>
      </c>
      <c r="G34" s="620">
        <f>SUM(G6:G33)</f>
        <v>81</v>
      </c>
      <c r="H34" s="620">
        <f>SUM(H6:H33)</f>
        <v>131</v>
      </c>
      <c r="I34" s="623">
        <f>SUM(I6:I33)</f>
        <v>-34</v>
      </c>
      <c r="J34" s="155">
        <v>97</v>
      </c>
      <c r="K34" s="624">
        <v>269</v>
      </c>
      <c r="L34" s="624">
        <v>192</v>
      </c>
      <c r="M34" s="597">
        <v>164</v>
      </c>
      <c r="N34" s="622">
        <v>119</v>
      </c>
      <c r="O34" s="624">
        <v>160</v>
      </c>
      <c r="P34" s="624">
        <v>298</v>
      </c>
      <c r="Q34" s="594">
        <v>314</v>
      </c>
      <c r="R34" s="622">
        <v>273</v>
      </c>
      <c r="S34" s="682">
        <v>242</v>
      </c>
      <c r="T34" s="242">
        <v>397</v>
      </c>
      <c r="U34" s="242">
        <v>556</v>
      </c>
      <c r="V34" s="594"/>
      <c r="W34" s="834">
        <v>368</v>
      </c>
      <c r="X34" s="778">
        <v>351</v>
      </c>
      <c r="Y34" s="156">
        <v>340</v>
      </c>
      <c r="Z34" s="159">
        <v>271</v>
      </c>
      <c r="AA34" s="834">
        <v>414</v>
      </c>
      <c r="AB34" s="778">
        <v>434</v>
      </c>
      <c r="AC34" s="156">
        <v>718</v>
      </c>
      <c r="AD34" s="1037">
        <v>737</v>
      </c>
      <c r="AE34" s="834">
        <v>625</v>
      </c>
      <c r="AF34" s="1066">
        <v>441</v>
      </c>
      <c r="AG34" s="156">
        <v>643</v>
      </c>
      <c r="AH34" s="1037">
        <v>738</v>
      </c>
      <c r="AI34" s="834">
        <v>620</v>
      </c>
      <c r="AJ34" s="1066">
        <v>403</v>
      </c>
      <c r="AK34" s="156">
        <v>2615</v>
      </c>
      <c r="AL34" s="1113">
        <v>731</v>
      </c>
      <c r="AM34" s="834">
        <v>296</v>
      </c>
      <c r="AN34" s="1066">
        <v>517</v>
      </c>
      <c r="AO34" s="156">
        <v>746</v>
      </c>
      <c r="AP34" s="1113">
        <v>814</v>
      </c>
      <c r="AQ34" s="834">
        <v>512</v>
      </c>
      <c r="AR34" s="1066">
        <v>414</v>
      </c>
      <c r="AS34" s="156">
        <v>527</v>
      </c>
      <c r="AT34" s="1113">
        <v>1029</v>
      </c>
      <c r="AU34" s="834">
        <v>732</v>
      </c>
      <c r="AV34" s="1066">
        <v>636</v>
      </c>
      <c r="AW34" s="156">
        <v>924</v>
      </c>
      <c r="AX34" s="1113"/>
      <c r="AZ34" s="621">
        <v>361</v>
      </c>
      <c r="BA34" s="597">
        <f>SUM(BA6:BA33)</f>
        <v>175</v>
      </c>
      <c r="BB34" s="597">
        <v>722</v>
      </c>
      <c r="BC34" s="597">
        <f>SUM(N34:Q34)</f>
        <v>891</v>
      </c>
      <c r="BD34" s="621">
        <f t="shared" si="13"/>
        <v>1468</v>
      </c>
      <c r="BE34" s="597">
        <f>SUM(W34:Z34)</f>
        <v>1330</v>
      </c>
      <c r="BF34" s="597">
        <v>2303</v>
      </c>
      <c r="BG34" s="1038">
        <v>2447</v>
      </c>
      <c r="BH34" s="1107">
        <v>4369</v>
      </c>
      <c r="BI34" s="1107">
        <f>SUM(AM34:AP34)</f>
        <v>2373</v>
      </c>
      <c r="BJ34" s="1107">
        <f>SUM(AQ34:AT34)</f>
        <v>2482</v>
      </c>
      <c r="BK34" s="1107">
        <f t="shared" si="15"/>
        <v>2292</v>
      </c>
    </row>
    <row r="35" spans="1:63" s="2" customFormat="1" ht="6" customHeight="1" x14ac:dyDescent="0.2">
      <c r="A35" s="149"/>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U35" s="830"/>
      <c r="AV35" s="772"/>
      <c r="AW35" s="57"/>
      <c r="AX35" s="300"/>
      <c r="AZ35" s="55"/>
      <c r="BA35" s="66"/>
      <c r="BB35" s="71"/>
      <c r="BC35" s="71"/>
      <c r="BD35" s="72"/>
      <c r="BE35" s="71"/>
      <c r="BF35" s="71"/>
      <c r="BG35" s="71"/>
      <c r="BH35" s="509"/>
      <c r="BI35" s="509"/>
      <c r="BJ35" s="509"/>
      <c r="BK35" s="509"/>
    </row>
    <row r="36" spans="1:63" s="2" customFormat="1" ht="13.7" customHeight="1" x14ac:dyDescent="0.2">
      <c r="A36" s="40" t="s">
        <v>76</v>
      </c>
      <c r="B36" s="84"/>
      <c r="C36" s="57"/>
      <c r="D36" s="57"/>
      <c r="E36" s="86"/>
      <c r="F36" s="664"/>
      <c r="G36" s="665"/>
      <c r="H36" s="656"/>
      <c r="I36" s="657"/>
      <c r="J36" s="246"/>
      <c r="K36" s="206"/>
      <c r="L36" s="57"/>
      <c r="M36" s="260"/>
      <c r="N36" s="246"/>
      <c r="O36" s="57"/>
      <c r="P36" s="57"/>
      <c r="Q36" s="591"/>
      <c r="R36" s="246"/>
      <c r="S36" s="57"/>
      <c r="T36" s="57"/>
      <c r="U36" s="811"/>
      <c r="V36" s="591"/>
      <c r="W36" s="830"/>
      <c r="X36" s="264"/>
      <c r="Y36" s="57"/>
      <c r="Z36" s="260"/>
      <c r="AA36" s="830"/>
      <c r="AB36" s="264"/>
      <c r="AC36" s="57"/>
      <c r="AD36" s="260"/>
      <c r="AE36" s="830"/>
      <c r="AF36" s="772"/>
      <c r="AG36" s="57"/>
      <c r="AH36" s="260"/>
      <c r="AI36" s="830"/>
      <c r="AJ36" s="772"/>
      <c r="AK36" s="57"/>
      <c r="AL36" s="300"/>
      <c r="AM36" s="830"/>
      <c r="AN36" s="772"/>
      <c r="AO36" s="57"/>
      <c r="AP36" s="300"/>
      <c r="AQ36" s="830"/>
      <c r="AR36" s="772"/>
      <c r="AS36" s="57"/>
      <c r="AT36" s="300"/>
      <c r="AU36" s="830"/>
      <c r="AV36" s="772"/>
      <c r="AW36" s="57"/>
      <c r="AX36" s="300"/>
      <c r="AZ36" s="55"/>
      <c r="BA36" s="66"/>
      <c r="BB36" s="71"/>
      <c r="BC36" s="71"/>
      <c r="BD36" s="72"/>
      <c r="BE36" s="71"/>
      <c r="BF36" s="71"/>
      <c r="BG36" s="71"/>
      <c r="BH36" s="509"/>
      <c r="BI36" s="509"/>
      <c r="BJ36" s="509"/>
      <c r="BK36" s="509"/>
    </row>
    <row r="37" spans="1:63" s="2" customFormat="1" ht="13.7" customHeight="1" x14ac:dyDescent="0.2">
      <c r="A37" s="21" t="s">
        <v>204</v>
      </c>
      <c r="B37" s="628">
        <v>-1</v>
      </c>
      <c r="C37" s="629">
        <v>-1</v>
      </c>
      <c r="D37" s="629">
        <v>-2</v>
      </c>
      <c r="E37" s="630">
        <v>-3</v>
      </c>
      <c r="F37" s="628">
        <v>-2</v>
      </c>
      <c r="G37" s="629">
        <v>-2</v>
      </c>
      <c r="H37" s="629">
        <v>-1</v>
      </c>
      <c r="I37" s="630">
        <v>-5</v>
      </c>
      <c r="J37" s="628">
        <v>-7</v>
      </c>
      <c r="K37" s="206">
        <v>-7</v>
      </c>
      <c r="L37" s="206">
        <v>-7</v>
      </c>
      <c r="M37" s="627">
        <v>-8</v>
      </c>
      <c r="N37" s="246">
        <v>-6</v>
      </c>
      <c r="O37" s="206">
        <v>-11</v>
      </c>
      <c r="P37" s="206">
        <v>-10</v>
      </c>
      <c r="Q37" s="627">
        <v>-8</v>
      </c>
      <c r="R37" s="246">
        <v>-9</v>
      </c>
      <c r="S37" s="57">
        <v>-9</v>
      </c>
      <c r="T37" s="57">
        <v>-8</v>
      </c>
      <c r="U37" s="811">
        <v>-10</v>
      </c>
      <c r="V37" s="591"/>
      <c r="W37" s="830">
        <v>-2</v>
      </c>
      <c r="X37" s="264">
        <v>-4</v>
      </c>
      <c r="Y37" s="57">
        <v>-1</v>
      </c>
      <c r="Z37" s="260">
        <v>-5</v>
      </c>
      <c r="AA37" s="830">
        <v>-18</v>
      </c>
      <c r="AB37" s="264">
        <v>-7</v>
      </c>
      <c r="AC37" s="57">
        <v>-9</v>
      </c>
      <c r="AD37" s="260">
        <v>-25</v>
      </c>
      <c r="AE37" s="830">
        <v>-24</v>
      </c>
      <c r="AF37" s="772">
        <v>-16</v>
      </c>
      <c r="AG37" s="57">
        <v>-16</v>
      </c>
      <c r="AH37" s="260">
        <v>-10</v>
      </c>
      <c r="AI37" s="830">
        <v>-18</v>
      </c>
      <c r="AJ37" s="772">
        <v>-10</v>
      </c>
      <c r="AK37" s="57">
        <v>-18</v>
      </c>
      <c r="AL37" s="300">
        <v>-4</v>
      </c>
      <c r="AM37" s="830">
        <v>-28</v>
      </c>
      <c r="AN37" s="772">
        <v>-23</v>
      </c>
      <c r="AO37" s="57">
        <v>-21</v>
      </c>
      <c r="AP37" s="300">
        <v>-30</v>
      </c>
      <c r="AQ37" s="830">
        <v>-45</v>
      </c>
      <c r="AR37" s="772">
        <v>-28</v>
      </c>
      <c r="AS37" s="57">
        <v>-22</v>
      </c>
      <c r="AT37" s="300">
        <v>-35</v>
      </c>
      <c r="AU37" s="830">
        <v>-37</v>
      </c>
      <c r="AV37" s="772">
        <v>-35</v>
      </c>
      <c r="AW37" s="57">
        <v>-27</v>
      </c>
      <c r="AX37" s="300"/>
      <c r="AZ37" s="55">
        <v>-7</v>
      </c>
      <c r="BA37" s="66">
        <v>-10</v>
      </c>
      <c r="BB37" s="71">
        <v>-29</v>
      </c>
      <c r="BC37" s="71">
        <f>SUM(N37:Q37)</f>
        <v>-35</v>
      </c>
      <c r="BD37" s="72">
        <f t="shared" ref="BD37:BD49" si="16">SUM(R37:U37)</f>
        <v>-36</v>
      </c>
      <c r="BE37" s="71">
        <f t="shared" ref="BE37:BE49" si="17">SUM(W37:Z37)</f>
        <v>-12</v>
      </c>
      <c r="BF37" s="71">
        <v>-59</v>
      </c>
      <c r="BG37" s="71">
        <v>-66</v>
      </c>
      <c r="BH37" s="509">
        <v>-50</v>
      </c>
      <c r="BI37" s="509">
        <f t="shared" ref="BI37:BI49" si="18">SUM(AM37:AP37)</f>
        <v>-102</v>
      </c>
      <c r="BJ37" s="509">
        <f t="shared" ref="BJ37:BJ41" si="19">SUM(AQ37:AT37)</f>
        <v>-130</v>
      </c>
      <c r="BK37" s="509">
        <f t="shared" ref="BK37:BK49" si="20">AU37+AV37+AW37+AX37</f>
        <v>-99</v>
      </c>
    </row>
    <row r="38" spans="1:63" s="2" customFormat="1" x14ac:dyDescent="0.2">
      <c r="A38" s="21" t="s">
        <v>77</v>
      </c>
      <c r="B38" s="625">
        <v>-49</v>
      </c>
      <c r="C38" s="626">
        <v>-71</v>
      </c>
      <c r="D38" s="626">
        <v>-61</v>
      </c>
      <c r="E38" s="627">
        <v>-77</v>
      </c>
      <c r="F38" s="625">
        <v>-64</v>
      </c>
      <c r="G38" s="626">
        <v>-71</v>
      </c>
      <c r="H38" s="626">
        <v>-45</v>
      </c>
      <c r="I38" s="627">
        <v>-41</v>
      </c>
      <c r="J38" s="628">
        <v>-39</v>
      </c>
      <c r="K38" s="207">
        <v>-74</v>
      </c>
      <c r="L38" s="206">
        <v>-92</v>
      </c>
      <c r="M38" s="627">
        <v>-46</v>
      </c>
      <c r="N38" s="248">
        <v>-41</v>
      </c>
      <c r="O38" s="206">
        <v>-49</v>
      </c>
      <c r="P38" s="206">
        <v>-54</v>
      </c>
      <c r="Q38" s="65">
        <v>-71</v>
      </c>
      <c r="R38" s="248">
        <v>-51</v>
      </c>
      <c r="S38" s="116">
        <v>-89</v>
      </c>
      <c r="T38" s="116">
        <v>-82</v>
      </c>
      <c r="U38" s="816">
        <v>-107</v>
      </c>
      <c r="V38" s="65"/>
      <c r="W38" s="835">
        <v>-80</v>
      </c>
      <c r="X38" s="773">
        <v>-91</v>
      </c>
      <c r="Y38" s="116">
        <v>-78</v>
      </c>
      <c r="Z38" s="274">
        <v>-92</v>
      </c>
      <c r="AA38" s="835">
        <v>-88</v>
      </c>
      <c r="AB38" s="773">
        <v>-71</v>
      </c>
      <c r="AC38" s="116">
        <v>-99</v>
      </c>
      <c r="AD38" s="274">
        <v>-131</v>
      </c>
      <c r="AE38" s="835">
        <v>-161</v>
      </c>
      <c r="AF38" s="780">
        <v>-96</v>
      </c>
      <c r="AG38" s="116">
        <v>-162</v>
      </c>
      <c r="AH38" s="274">
        <v>-133</v>
      </c>
      <c r="AI38" s="835">
        <v>-156</v>
      </c>
      <c r="AJ38" s="780">
        <v>-129</v>
      </c>
      <c r="AK38" s="116">
        <v>-156</v>
      </c>
      <c r="AL38" s="806">
        <v>-170</v>
      </c>
      <c r="AM38" s="835">
        <v>-144</v>
      </c>
      <c r="AN38" s="780">
        <v>-106</v>
      </c>
      <c r="AO38" s="116">
        <v>-138</v>
      </c>
      <c r="AP38" s="806">
        <v>-138</v>
      </c>
      <c r="AQ38" s="835">
        <v>-143</v>
      </c>
      <c r="AR38" s="780">
        <v>-75</v>
      </c>
      <c r="AS38" s="116">
        <v>-70</v>
      </c>
      <c r="AT38" s="806">
        <v>-104</v>
      </c>
      <c r="AU38" s="835">
        <v>-150</v>
      </c>
      <c r="AV38" s="780">
        <v>-150</v>
      </c>
      <c r="AW38" s="116">
        <v>-201</v>
      </c>
      <c r="AX38" s="806"/>
      <c r="AY38" s="74"/>
      <c r="AZ38" s="72">
        <v>-258</v>
      </c>
      <c r="BA38" s="71">
        <v>-221</v>
      </c>
      <c r="BB38" s="71">
        <v>-251</v>
      </c>
      <c r="BC38" s="71">
        <f>SUM(N38:Q38)</f>
        <v>-215</v>
      </c>
      <c r="BD38" s="72">
        <f t="shared" si="16"/>
        <v>-329</v>
      </c>
      <c r="BE38" s="71">
        <f t="shared" si="17"/>
        <v>-341</v>
      </c>
      <c r="BF38" s="71">
        <v>-389</v>
      </c>
      <c r="BG38" s="71">
        <v>-552</v>
      </c>
      <c r="BH38" s="509">
        <v>-611</v>
      </c>
      <c r="BI38" s="509">
        <f t="shared" si="18"/>
        <v>-526</v>
      </c>
      <c r="BJ38" s="509">
        <f t="shared" si="19"/>
        <v>-392</v>
      </c>
      <c r="BK38" s="509">
        <f t="shared" si="20"/>
        <v>-501</v>
      </c>
    </row>
    <row r="39" spans="1:63" s="2" customFormat="1" x14ac:dyDescent="0.2">
      <c r="A39" s="21" t="s">
        <v>380</v>
      </c>
      <c r="B39" s="625"/>
      <c r="C39" s="626"/>
      <c r="D39" s="626"/>
      <c r="E39" s="627"/>
      <c r="F39" s="625"/>
      <c r="G39" s="626"/>
      <c r="H39" s="626"/>
      <c r="I39" s="627"/>
      <c r="J39" s="628"/>
      <c r="K39" s="207"/>
      <c r="L39" s="206"/>
      <c r="M39" s="627"/>
      <c r="N39" s="248"/>
      <c r="O39" s="206"/>
      <c r="P39" s="206"/>
      <c r="Q39" s="65"/>
      <c r="R39" s="248"/>
      <c r="S39" s="116"/>
      <c r="T39" s="116"/>
      <c r="U39" s="816"/>
      <c r="V39" s="65"/>
      <c r="W39" s="835"/>
      <c r="X39" s="773"/>
      <c r="Y39" s="116"/>
      <c r="Z39" s="274"/>
      <c r="AA39" s="835"/>
      <c r="AB39" s="773"/>
      <c r="AC39" s="116"/>
      <c r="AD39" s="274"/>
      <c r="AE39" s="835"/>
      <c r="AF39" s="780"/>
      <c r="AG39" s="116"/>
      <c r="AH39" s="274"/>
      <c r="AI39" s="835"/>
      <c r="AJ39" s="780"/>
      <c r="AK39" s="116"/>
      <c r="AL39" s="806"/>
      <c r="AM39" s="835"/>
      <c r="AN39" s="780"/>
      <c r="AO39" s="116"/>
      <c r="AP39" s="806"/>
      <c r="AQ39" s="835"/>
      <c r="AR39" s="780"/>
      <c r="AS39" s="116"/>
      <c r="AT39" s="806"/>
      <c r="AU39" s="835"/>
      <c r="AV39" s="780"/>
      <c r="AW39" s="473">
        <v>-14</v>
      </c>
      <c r="AX39" s="806"/>
      <c r="AY39" s="74"/>
      <c r="AZ39" s="1149"/>
      <c r="BA39" s="71"/>
      <c r="BB39" s="71"/>
      <c r="BC39" s="71"/>
      <c r="BD39" s="1149"/>
      <c r="BE39" s="71"/>
      <c r="BF39" s="71"/>
      <c r="BG39" s="71"/>
      <c r="BH39" s="509"/>
      <c r="BI39" s="509"/>
      <c r="BJ39" s="509"/>
      <c r="BK39" s="509">
        <f t="shared" si="20"/>
        <v>-14</v>
      </c>
    </row>
    <row r="40" spans="1:63" s="2" customFormat="1" x14ac:dyDescent="0.2">
      <c r="A40" s="21" t="s">
        <v>381</v>
      </c>
      <c r="B40" s="625"/>
      <c r="C40" s="626"/>
      <c r="D40" s="626"/>
      <c r="E40" s="627"/>
      <c r="F40" s="625"/>
      <c r="G40" s="626"/>
      <c r="H40" s="626"/>
      <c r="I40" s="627"/>
      <c r="J40" s="628"/>
      <c r="K40" s="207"/>
      <c r="L40" s="206"/>
      <c r="M40" s="627"/>
      <c r="N40" s="248"/>
      <c r="O40" s="206"/>
      <c r="P40" s="206"/>
      <c r="Q40" s="65"/>
      <c r="R40" s="248"/>
      <c r="S40" s="116"/>
      <c r="T40" s="116"/>
      <c r="U40" s="816"/>
      <c r="V40" s="65"/>
      <c r="W40" s="835"/>
      <c r="X40" s="773"/>
      <c r="Y40" s="116"/>
      <c r="Z40" s="274"/>
      <c r="AA40" s="835"/>
      <c r="AB40" s="773"/>
      <c r="AC40" s="116"/>
      <c r="AD40" s="274"/>
      <c r="AE40" s="835"/>
      <c r="AF40" s="780"/>
      <c r="AG40" s="116"/>
      <c r="AH40" s="274"/>
      <c r="AI40" s="835"/>
      <c r="AJ40" s="780"/>
      <c r="AK40" s="116"/>
      <c r="AL40" s="806"/>
      <c r="AM40" s="835"/>
      <c r="AN40" s="780"/>
      <c r="AO40" s="116"/>
      <c r="AP40" s="806"/>
      <c r="AQ40" s="835"/>
      <c r="AR40" s="780"/>
      <c r="AS40" s="116"/>
      <c r="AT40" s="806"/>
      <c r="AU40" s="835"/>
      <c r="AV40" s="780"/>
      <c r="AW40" s="473">
        <v>7</v>
      </c>
      <c r="AX40" s="806"/>
      <c r="AY40" s="74"/>
      <c r="AZ40" s="1149"/>
      <c r="BA40" s="71"/>
      <c r="BB40" s="71"/>
      <c r="BC40" s="71"/>
      <c r="BD40" s="1149"/>
      <c r="BE40" s="71"/>
      <c r="BF40" s="71"/>
      <c r="BG40" s="71"/>
      <c r="BH40" s="509"/>
      <c r="BI40" s="509"/>
      <c r="BJ40" s="509"/>
      <c r="BK40" s="509">
        <f t="shared" si="20"/>
        <v>7</v>
      </c>
    </row>
    <row r="41" spans="1:63" s="2" customFormat="1" x14ac:dyDescent="0.2">
      <c r="A41" s="21" t="s">
        <v>78</v>
      </c>
      <c r="B41" s="625">
        <v>4</v>
      </c>
      <c r="C41" s="626">
        <v>24</v>
      </c>
      <c r="D41" s="626">
        <v>2</v>
      </c>
      <c r="E41" s="627">
        <v>1</v>
      </c>
      <c r="F41" s="625">
        <v>11</v>
      </c>
      <c r="G41" s="626">
        <v>2</v>
      </c>
      <c r="H41" s="626">
        <v>1</v>
      </c>
      <c r="I41" s="627">
        <v>1</v>
      </c>
      <c r="J41" s="617" t="s">
        <v>106</v>
      </c>
      <c r="K41" s="425">
        <v>1</v>
      </c>
      <c r="L41" s="605" t="s">
        <v>106</v>
      </c>
      <c r="M41" s="627">
        <v>1</v>
      </c>
      <c r="N41" s="399">
        <v>2</v>
      </c>
      <c r="O41" s="206">
        <v>3</v>
      </c>
      <c r="P41" s="606" t="s">
        <v>106</v>
      </c>
      <c r="Q41" s="220">
        <v>1</v>
      </c>
      <c r="R41" s="399">
        <v>1</v>
      </c>
      <c r="S41" s="114" t="s">
        <v>106</v>
      </c>
      <c r="T41" s="116">
        <v>1</v>
      </c>
      <c r="U41" s="816">
        <v>2</v>
      </c>
      <c r="V41" s="220"/>
      <c r="W41" s="865">
        <v>0</v>
      </c>
      <c r="X41" s="773">
        <v>2</v>
      </c>
      <c r="Y41" s="116">
        <v>4</v>
      </c>
      <c r="Z41" s="274">
        <v>1</v>
      </c>
      <c r="AA41" s="865" t="s">
        <v>106</v>
      </c>
      <c r="AB41" s="773" t="s">
        <v>106</v>
      </c>
      <c r="AC41" s="116">
        <v>1</v>
      </c>
      <c r="AD41" s="806">
        <v>0</v>
      </c>
      <c r="AE41" s="865" t="s">
        <v>106</v>
      </c>
      <c r="AF41" s="780" t="s">
        <v>106</v>
      </c>
      <c r="AG41" s="116">
        <v>1</v>
      </c>
      <c r="AH41" s="806">
        <v>1</v>
      </c>
      <c r="AI41" s="865">
        <v>0</v>
      </c>
      <c r="AJ41" s="780" t="s">
        <v>106</v>
      </c>
      <c r="AK41" s="116">
        <v>1</v>
      </c>
      <c r="AL41" s="806">
        <v>0</v>
      </c>
      <c r="AM41" s="865">
        <v>0</v>
      </c>
      <c r="AN41" s="1075">
        <v>0</v>
      </c>
      <c r="AO41" s="116">
        <v>23</v>
      </c>
      <c r="AP41" s="806">
        <v>0</v>
      </c>
      <c r="AQ41" s="865">
        <v>0</v>
      </c>
      <c r="AR41" s="1075">
        <v>1</v>
      </c>
      <c r="AS41" s="116">
        <v>2</v>
      </c>
      <c r="AT41" s="806">
        <v>1</v>
      </c>
      <c r="AU41" s="865">
        <v>0</v>
      </c>
      <c r="AV41" s="1075">
        <v>0</v>
      </c>
      <c r="AW41" s="116">
        <v>1</v>
      </c>
      <c r="AX41" s="806"/>
      <c r="AY41" s="74"/>
      <c r="AZ41" s="72">
        <v>31</v>
      </c>
      <c r="BA41" s="71">
        <v>15</v>
      </c>
      <c r="BB41" s="71">
        <v>2</v>
      </c>
      <c r="BC41" s="71">
        <f>SUM(N41:Q41)</f>
        <v>6</v>
      </c>
      <c r="BD41" s="72">
        <f t="shared" si="16"/>
        <v>4</v>
      </c>
      <c r="BE41" s="71">
        <f t="shared" si="17"/>
        <v>7</v>
      </c>
      <c r="BF41" s="71">
        <v>1</v>
      </c>
      <c r="BG41" s="71">
        <v>2</v>
      </c>
      <c r="BH41" s="509">
        <v>1</v>
      </c>
      <c r="BI41" s="509">
        <f t="shared" si="18"/>
        <v>23</v>
      </c>
      <c r="BJ41" s="509">
        <f t="shared" si="19"/>
        <v>4</v>
      </c>
      <c r="BK41" s="509">
        <f t="shared" si="20"/>
        <v>1</v>
      </c>
    </row>
    <row r="42" spans="1:63" s="2" customFormat="1" x14ac:dyDescent="0.2">
      <c r="A42" s="21" t="s">
        <v>79</v>
      </c>
      <c r="B42" s="618" t="s">
        <v>106</v>
      </c>
      <c r="C42" s="606" t="s">
        <v>106</v>
      </c>
      <c r="D42" s="606" t="s">
        <v>106</v>
      </c>
      <c r="E42" s="627">
        <v>8</v>
      </c>
      <c r="F42" s="618" t="s">
        <v>106</v>
      </c>
      <c r="G42" s="606" t="s">
        <v>106</v>
      </c>
      <c r="H42" s="606" t="s">
        <v>106</v>
      </c>
      <c r="I42" s="627">
        <v>11</v>
      </c>
      <c r="J42" s="612" t="s">
        <v>106</v>
      </c>
      <c r="K42" s="642" t="s">
        <v>106</v>
      </c>
      <c r="L42" s="606" t="s">
        <v>106</v>
      </c>
      <c r="M42" s="604" t="s">
        <v>106</v>
      </c>
      <c r="N42" s="612" t="s">
        <v>106</v>
      </c>
      <c r="O42" s="606" t="s">
        <v>106</v>
      </c>
      <c r="P42" s="606" t="s">
        <v>106</v>
      </c>
      <c r="Q42" s="604" t="s">
        <v>106</v>
      </c>
      <c r="R42" s="399">
        <v>3</v>
      </c>
      <c r="S42" s="116" t="s">
        <v>106</v>
      </c>
      <c r="T42" s="116" t="s">
        <v>106</v>
      </c>
      <c r="U42" s="816">
        <v>3</v>
      </c>
      <c r="V42" s="602"/>
      <c r="W42" s="865">
        <v>0</v>
      </c>
      <c r="X42" s="773" t="s">
        <v>106</v>
      </c>
      <c r="Y42" s="773" t="s">
        <v>106</v>
      </c>
      <c r="Z42" s="274" t="s">
        <v>106</v>
      </c>
      <c r="AA42" s="865" t="s">
        <v>106</v>
      </c>
      <c r="AB42" s="773" t="s">
        <v>106</v>
      </c>
      <c r="AC42" s="773" t="s">
        <v>106</v>
      </c>
      <c r="AD42" s="806">
        <v>0</v>
      </c>
      <c r="AE42" s="865" t="s">
        <v>106</v>
      </c>
      <c r="AF42" s="780" t="s">
        <v>106</v>
      </c>
      <c r="AG42" s="50">
        <v>0</v>
      </c>
      <c r="AH42" s="806" t="s">
        <v>106</v>
      </c>
      <c r="AI42" s="865">
        <v>0</v>
      </c>
      <c r="AJ42" s="780" t="s">
        <v>106</v>
      </c>
      <c r="AK42" s="50">
        <v>0</v>
      </c>
      <c r="AL42" s="806">
        <v>0</v>
      </c>
      <c r="AM42" s="865">
        <v>0</v>
      </c>
      <c r="AN42" s="1075">
        <v>0</v>
      </c>
      <c r="AO42" s="50">
        <v>0</v>
      </c>
      <c r="AP42" s="806">
        <v>0</v>
      </c>
      <c r="AQ42" s="865">
        <v>0</v>
      </c>
      <c r="AR42" s="1075">
        <v>0</v>
      </c>
      <c r="AS42" s="50">
        <v>0</v>
      </c>
      <c r="AT42" s="806">
        <v>0</v>
      </c>
      <c r="AU42" s="865">
        <v>0</v>
      </c>
      <c r="AV42" s="1075">
        <v>0</v>
      </c>
      <c r="AW42" s="50">
        <v>0</v>
      </c>
      <c r="AX42" s="806"/>
      <c r="AY42" s="74"/>
      <c r="AZ42" s="72">
        <v>8</v>
      </c>
      <c r="BA42" s="71">
        <v>11</v>
      </c>
      <c r="BB42" s="602" t="s">
        <v>106</v>
      </c>
      <c r="BC42" s="602" t="s">
        <v>106</v>
      </c>
      <c r="BD42" s="607">
        <f t="shared" si="16"/>
        <v>6</v>
      </c>
      <c r="BE42" s="602">
        <f t="shared" si="17"/>
        <v>0</v>
      </c>
      <c r="BF42" s="602">
        <v>0</v>
      </c>
      <c r="BG42" s="602" t="s">
        <v>106</v>
      </c>
      <c r="BH42" s="602" t="s">
        <v>106</v>
      </c>
      <c r="BI42" s="602">
        <f t="shared" si="18"/>
        <v>0</v>
      </c>
      <c r="BJ42" s="602">
        <f t="shared" ref="BJ42:BJ49" si="21">SUM(AQ42:AT42)</f>
        <v>0</v>
      </c>
      <c r="BK42" s="602">
        <f t="shared" si="20"/>
        <v>0</v>
      </c>
    </row>
    <row r="43" spans="1:63" s="2" customFormat="1" ht="13.7" customHeight="1" x14ac:dyDescent="0.2">
      <c r="A43" s="21" t="s">
        <v>239</v>
      </c>
      <c r="B43" s="644" t="s">
        <v>106</v>
      </c>
      <c r="C43" s="608" t="s">
        <v>106</v>
      </c>
      <c r="D43" s="629">
        <v>-8</v>
      </c>
      <c r="E43" s="643" t="s">
        <v>106</v>
      </c>
      <c r="F43" s="644" t="s">
        <v>106</v>
      </c>
      <c r="G43" s="608" t="s">
        <v>106</v>
      </c>
      <c r="H43" s="667" t="s">
        <v>106</v>
      </c>
      <c r="I43" s="643" t="s">
        <v>106</v>
      </c>
      <c r="J43" s="612" t="s">
        <v>106</v>
      </c>
      <c r="K43" s="208">
        <v>-2</v>
      </c>
      <c r="L43" s="608" t="s">
        <v>106</v>
      </c>
      <c r="M43" s="604" t="s">
        <v>106</v>
      </c>
      <c r="N43" s="612" t="s">
        <v>106</v>
      </c>
      <c r="O43" s="608" t="s">
        <v>106</v>
      </c>
      <c r="P43" s="206">
        <v>-1</v>
      </c>
      <c r="Q43" s="604" t="s">
        <v>106</v>
      </c>
      <c r="R43" s="872" t="s">
        <v>106</v>
      </c>
      <c r="S43" s="54">
        <v>-2</v>
      </c>
      <c r="T43" s="54" t="s">
        <v>106</v>
      </c>
      <c r="U43" s="815">
        <v>-6</v>
      </c>
      <c r="V43" s="602"/>
      <c r="W43" s="833">
        <v>-103</v>
      </c>
      <c r="X43" s="762">
        <v>-2</v>
      </c>
      <c r="Y43" s="773" t="s">
        <v>106</v>
      </c>
      <c r="Z43" s="276">
        <v>-1587</v>
      </c>
      <c r="AA43" s="833">
        <v>-2</v>
      </c>
      <c r="AB43" s="762" t="s">
        <v>106</v>
      </c>
      <c r="AC43" s="773">
        <v>-200</v>
      </c>
      <c r="AD43" s="459">
        <v>0</v>
      </c>
      <c r="AE43" s="833" t="s">
        <v>106</v>
      </c>
      <c r="AF43" s="779" t="s">
        <v>106</v>
      </c>
      <c r="AG43" s="50">
        <v>0</v>
      </c>
      <c r="AH43" s="459" t="s">
        <v>106</v>
      </c>
      <c r="AI43" s="833" t="s">
        <v>106</v>
      </c>
      <c r="AJ43" s="779">
        <v>-18</v>
      </c>
      <c r="AK43" s="50">
        <v>0</v>
      </c>
      <c r="AL43" s="459">
        <v>0</v>
      </c>
      <c r="AM43" s="865">
        <v>0</v>
      </c>
      <c r="AN43" s="1075">
        <v>0</v>
      </c>
      <c r="AO43" s="50">
        <v>0</v>
      </c>
      <c r="AP43" s="459">
        <v>-1698</v>
      </c>
      <c r="AQ43" s="865">
        <v>-10</v>
      </c>
      <c r="AR43" s="1075">
        <v>-11</v>
      </c>
      <c r="AS43" s="1165">
        <v>0</v>
      </c>
      <c r="AT43" s="459">
        <v>-13</v>
      </c>
      <c r="AU43" s="865">
        <v>0</v>
      </c>
      <c r="AV43" s="1075">
        <v>-1</v>
      </c>
      <c r="AW43" s="1165">
        <v>-16</v>
      </c>
      <c r="AX43" s="459"/>
      <c r="AZ43" s="55">
        <v>-8</v>
      </c>
      <c r="BA43" s="602" t="s">
        <v>106</v>
      </c>
      <c r="BB43" s="65">
        <v>-2</v>
      </c>
      <c r="BC43" s="65">
        <f>SUM(N43:Q43)</f>
        <v>-1</v>
      </c>
      <c r="BD43" s="801">
        <f t="shared" si="16"/>
        <v>-8</v>
      </c>
      <c r="BE43" s="65">
        <f t="shared" si="17"/>
        <v>-1692</v>
      </c>
      <c r="BF43" s="65">
        <v>-202</v>
      </c>
      <c r="BG43" s="65" t="s">
        <v>106</v>
      </c>
      <c r="BH43" s="602">
        <v>-18</v>
      </c>
      <c r="BI43" s="602">
        <f t="shared" si="18"/>
        <v>-1698</v>
      </c>
      <c r="BJ43" s="602">
        <f t="shared" si="21"/>
        <v>-34</v>
      </c>
      <c r="BK43" s="602">
        <f t="shared" si="20"/>
        <v>-17</v>
      </c>
    </row>
    <row r="44" spans="1:63" s="2" customFormat="1" x14ac:dyDescent="0.2">
      <c r="A44" s="105" t="s">
        <v>374</v>
      </c>
      <c r="B44" s="625">
        <v>-47</v>
      </c>
      <c r="C44" s="606" t="s">
        <v>106</v>
      </c>
      <c r="D44" s="606" t="s">
        <v>106</v>
      </c>
      <c r="E44" s="627">
        <v>-13</v>
      </c>
      <c r="F44" s="668" t="s">
        <v>106</v>
      </c>
      <c r="G44" s="606" t="s">
        <v>106</v>
      </c>
      <c r="H44" s="606" t="s">
        <v>106</v>
      </c>
      <c r="I44" s="675" t="s">
        <v>106</v>
      </c>
      <c r="J44" s="612" t="s">
        <v>106</v>
      </c>
      <c r="K44" s="642" t="s">
        <v>106</v>
      </c>
      <c r="L44" s="206">
        <v>27</v>
      </c>
      <c r="M44" s="627">
        <v>-1</v>
      </c>
      <c r="N44" s="612" t="s">
        <v>106</v>
      </c>
      <c r="O44" s="606" t="s">
        <v>106</v>
      </c>
      <c r="P44" s="606" t="s">
        <v>106</v>
      </c>
      <c r="Q44" s="627">
        <v>3</v>
      </c>
      <c r="R44" s="872" t="s">
        <v>106</v>
      </c>
      <c r="S44" s="116">
        <v>1</v>
      </c>
      <c r="T44" s="116" t="s">
        <v>106</v>
      </c>
      <c r="U44" s="816" t="s">
        <v>106</v>
      </c>
      <c r="V44" s="602"/>
      <c r="W44" s="865">
        <v>0</v>
      </c>
      <c r="X44" s="773">
        <v>1</v>
      </c>
      <c r="Y44" s="773" t="s">
        <v>106</v>
      </c>
      <c r="Z44" s="274">
        <v>1604</v>
      </c>
      <c r="AA44" s="865" t="s">
        <v>106</v>
      </c>
      <c r="AB44" s="773">
        <v>18</v>
      </c>
      <c r="AC44" s="773">
        <v>2</v>
      </c>
      <c r="AD44" s="806">
        <v>0</v>
      </c>
      <c r="AE44" s="865">
        <v>2614</v>
      </c>
      <c r="AF44" s="780">
        <v>54</v>
      </c>
      <c r="AG44" s="773">
        <v>14</v>
      </c>
      <c r="AH44" s="806" t="s">
        <v>106</v>
      </c>
      <c r="AI44" s="865">
        <v>0</v>
      </c>
      <c r="AJ44" s="780">
        <v>32</v>
      </c>
      <c r="AK44" s="773">
        <v>127</v>
      </c>
      <c r="AL44" s="806">
        <v>0</v>
      </c>
      <c r="AM44" s="865">
        <v>37</v>
      </c>
      <c r="AN44" s="1075">
        <v>0</v>
      </c>
      <c r="AO44" s="50">
        <v>0</v>
      </c>
      <c r="AP44" s="806">
        <v>0</v>
      </c>
      <c r="AQ44" s="865">
        <v>161</v>
      </c>
      <c r="AR44" s="1075">
        <v>0</v>
      </c>
      <c r="AS44" s="1165">
        <v>0</v>
      </c>
      <c r="AT44" s="806">
        <v>0</v>
      </c>
      <c r="AU44" s="865">
        <v>0</v>
      </c>
      <c r="AV44" s="1075">
        <v>0</v>
      </c>
      <c r="AW44" s="1165">
        <v>0</v>
      </c>
      <c r="AX44" s="806"/>
      <c r="AY44" s="94"/>
      <c r="AZ44" s="542">
        <v>-60</v>
      </c>
      <c r="BA44" s="602" t="s">
        <v>106</v>
      </c>
      <c r="BB44" s="472">
        <v>26</v>
      </c>
      <c r="BC44" s="472">
        <f>SUM(N44:Q44)</f>
        <v>3</v>
      </c>
      <c r="BD44" s="802">
        <f t="shared" si="16"/>
        <v>1</v>
      </c>
      <c r="BE44" s="472">
        <f t="shared" si="17"/>
        <v>1605</v>
      </c>
      <c r="BF44" s="472">
        <v>20</v>
      </c>
      <c r="BG44" s="472">
        <v>2682</v>
      </c>
      <c r="BH44" s="1040">
        <v>159</v>
      </c>
      <c r="BI44" s="1040">
        <f t="shared" si="18"/>
        <v>37</v>
      </c>
      <c r="BJ44" s="1040">
        <f t="shared" si="21"/>
        <v>161</v>
      </c>
      <c r="BK44" s="1040">
        <f t="shared" si="20"/>
        <v>0</v>
      </c>
    </row>
    <row r="45" spans="1:63" s="94" customFormat="1" x14ac:dyDescent="0.2">
      <c r="A45" s="105" t="s">
        <v>207</v>
      </c>
      <c r="B45" s="614" t="s">
        <v>106</v>
      </c>
      <c r="C45" s="611" t="s">
        <v>106</v>
      </c>
      <c r="D45" s="611" t="s">
        <v>106</v>
      </c>
      <c r="E45" s="646" t="s">
        <v>106</v>
      </c>
      <c r="F45" s="614" t="s">
        <v>106</v>
      </c>
      <c r="G45" s="611" t="s">
        <v>106</v>
      </c>
      <c r="H45" s="611" t="s">
        <v>106</v>
      </c>
      <c r="I45" s="646" t="s">
        <v>106</v>
      </c>
      <c r="J45" s="614" t="s">
        <v>106</v>
      </c>
      <c r="K45" s="611" t="s">
        <v>106</v>
      </c>
      <c r="L45" s="611" t="s">
        <v>106</v>
      </c>
      <c r="M45" s="627">
        <v>12</v>
      </c>
      <c r="N45" s="614" t="s">
        <v>106</v>
      </c>
      <c r="O45" s="615">
        <v>1</v>
      </c>
      <c r="P45" s="611" t="s">
        <v>106</v>
      </c>
      <c r="Q45" s="627">
        <v>3</v>
      </c>
      <c r="R45" s="873" t="s">
        <v>106</v>
      </c>
      <c r="S45" s="471" t="s">
        <v>106</v>
      </c>
      <c r="T45" s="471" t="s">
        <v>106</v>
      </c>
      <c r="U45" s="817" t="s">
        <v>106</v>
      </c>
      <c r="V45" s="472"/>
      <c r="W45" s="836">
        <v>1</v>
      </c>
      <c r="X45" s="779" t="s">
        <v>106</v>
      </c>
      <c r="Y45" s="773" t="s">
        <v>106</v>
      </c>
      <c r="Z45" s="732" t="s">
        <v>106</v>
      </c>
      <c r="AA45" s="836" t="s">
        <v>106</v>
      </c>
      <c r="AB45" s="779" t="s">
        <v>106</v>
      </c>
      <c r="AC45" s="773" t="s">
        <v>106</v>
      </c>
      <c r="AD45" s="1034">
        <v>0</v>
      </c>
      <c r="AE45" s="836" t="s">
        <v>106</v>
      </c>
      <c r="AF45" s="779" t="s">
        <v>106</v>
      </c>
      <c r="AG45" s="50">
        <v>0</v>
      </c>
      <c r="AH45" s="1034" t="s">
        <v>106</v>
      </c>
      <c r="AI45" s="836" t="s">
        <v>106</v>
      </c>
      <c r="AJ45" s="779" t="s">
        <v>106</v>
      </c>
      <c r="AK45" s="50">
        <v>4</v>
      </c>
      <c r="AL45" s="1034">
        <v>0</v>
      </c>
      <c r="AM45" s="865">
        <v>0</v>
      </c>
      <c r="AN45" s="1075">
        <v>0</v>
      </c>
      <c r="AO45" s="50">
        <v>0</v>
      </c>
      <c r="AP45" s="1034">
        <v>0</v>
      </c>
      <c r="AQ45" s="865">
        <v>0</v>
      </c>
      <c r="AR45" s="1075">
        <v>0</v>
      </c>
      <c r="AS45" s="1165">
        <v>0</v>
      </c>
      <c r="AT45" s="1034">
        <v>1</v>
      </c>
      <c r="AU45" s="865">
        <v>0</v>
      </c>
      <c r="AV45" s="1075">
        <v>1</v>
      </c>
      <c r="AW45" s="1165">
        <v>2</v>
      </c>
      <c r="AX45" s="1034"/>
      <c r="AZ45" s="607" t="s">
        <v>106</v>
      </c>
      <c r="BA45" s="602" t="s">
        <v>106</v>
      </c>
      <c r="BB45" s="472">
        <v>12</v>
      </c>
      <c r="BC45" s="472">
        <f>SUM(N45:Q45)</f>
        <v>4</v>
      </c>
      <c r="BD45" s="841">
        <f t="shared" si="16"/>
        <v>0</v>
      </c>
      <c r="BE45" s="472">
        <f t="shared" si="17"/>
        <v>1</v>
      </c>
      <c r="BF45" s="472" t="s">
        <v>106</v>
      </c>
      <c r="BG45" s="896" t="s">
        <v>106</v>
      </c>
      <c r="BH45" s="602">
        <v>4</v>
      </c>
      <c r="BI45" s="602">
        <f t="shared" si="18"/>
        <v>0</v>
      </c>
      <c r="BJ45" s="602">
        <f t="shared" si="21"/>
        <v>1</v>
      </c>
      <c r="BK45" s="602">
        <f t="shared" si="20"/>
        <v>3</v>
      </c>
    </row>
    <row r="46" spans="1:63" s="94" customFormat="1" x14ac:dyDescent="0.2">
      <c r="A46" s="105" t="s">
        <v>361</v>
      </c>
      <c r="B46" s="614"/>
      <c r="C46" s="611"/>
      <c r="D46" s="611"/>
      <c r="E46" s="646"/>
      <c r="F46" s="614"/>
      <c r="G46" s="611"/>
      <c r="H46" s="611"/>
      <c r="I46" s="646"/>
      <c r="J46" s="614"/>
      <c r="K46" s="1087"/>
      <c r="L46" s="1087"/>
      <c r="M46" s="627"/>
      <c r="N46" s="614"/>
      <c r="O46" s="615"/>
      <c r="P46" s="1087"/>
      <c r="Q46" s="627"/>
      <c r="R46" s="873" t="s">
        <v>106</v>
      </c>
      <c r="S46" s="471" t="s">
        <v>106</v>
      </c>
      <c r="T46" s="471" t="s">
        <v>106</v>
      </c>
      <c r="U46" s="817" t="s">
        <v>106</v>
      </c>
      <c r="V46" s="472"/>
      <c r="W46" s="873" t="s">
        <v>106</v>
      </c>
      <c r="X46" s="471" t="s">
        <v>106</v>
      </c>
      <c r="Y46" s="471" t="s">
        <v>106</v>
      </c>
      <c r="Z46" s="817" t="s">
        <v>106</v>
      </c>
      <c r="AA46" s="873" t="s">
        <v>106</v>
      </c>
      <c r="AB46" s="471" t="s">
        <v>106</v>
      </c>
      <c r="AC46" s="471" t="s">
        <v>106</v>
      </c>
      <c r="AD46" s="817" t="s">
        <v>106</v>
      </c>
      <c r="AE46" s="873" t="s">
        <v>106</v>
      </c>
      <c r="AF46" s="471" t="s">
        <v>106</v>
      </c>
      <c r="AG46" s="471" t="s">
        <v>106</v>
      </c>
      <c r="AH46" s="817" t="s">
        <v>106</v>
      </c>
      <c r="AI46" s="836" t="s">
        <v>106</v>
      </c>
      <c r="AJ46" s="779">
        <v>-7</v>
      </c>
      <c r="AK46" s="50">
        <v>0</v>
      </c>
      <c r="AL46" s="1034">
        <v>-2</v>
      </c>
      <c r="AM46" s="836">
        <v>-2</v>
      </c>
      <c r="AN46" s="779">
        <v>-15</v>
      </c>
      <c r="AO46" s="50">
        <v>-2</v>
      </c>
      <c r="AP46" s="1034">
        <v>0</v>
      </c>
      <c r="AQ46" s="865">
        <v>0</v>
      </c>
      <c r="AR46" s="1075">
        <v>0</v>
      </c>
      <c r="AS46" s="1165">
        <v>-15</v>
      </c>
      <c r="AT46" s="1034">
        <v>-15</v>
      </c>
      <c r="AU46" s="865">
        <v>-2</v>
      </c>
      <c r="AV46" s="1075">
        <v>-4</v>
      </c>
      <c r="AW46" s="1165">
        <v>0</v>
      </c>
      <c r="AX46" s="1034"/>
      <c r="AZ46" s="607" t="s">
        <v>106</v>
      </c>
      <c r="BA46" s="602" t="s">
        <v>106</v>
      </c>
      <c r="BB46" s="472" t="s">
        <v>106</v>
      </c>
      <c r="BC46" s="472" t="s">
        <v>106</v>
      </c>
      <c r="BD46" s="841" t="s">
        <v>106</v>
      </c>
      <c r="BE46" s="472" t="s">
        <v>106</v>
      </c>
      <c r="BF46" s="472" t="s">
        <v>106</v>
      </c>
      <c r="BG46" s="896" t="s">
        <v>106</v>
      </c>
      <c r="BH46" s="602">
        <v>-9</v>
      </c>
      <c r="BI46" s="602">
        <f t="shared" si="18"/>
        <v>-19</v>
      </c>
      <c r="BJ46" s="602">
        <f t="shared" si="21"/>
        <v>-30</v>
      </c>
      <c r="BK46" s="602">
        <f t="shared" si="20"/>
        <v>-6</v>
      </c>
    </row>
    <row r="47" spans="1:63" s="94" customFormat="1" x14ac:dyDescent="0.2">
      <c r="A47" s="105" t="s">
        <v>360</v>
      </c>
      <c r="B47" s="614"/>
      <c r="C47" s="611"/>
      <c r="D47" s="611"/>
      <c r="E47" s="646"/>
      <c r="F47" s="614"/>
      <c r="G47" s="611"/>
      <c r="H47" s="611"/>
      <c r="I47" s="646"/>
      <c r="J47" s="614"/>
      <c r="K47" s="1087"/>
      <c r="L47" s="1087"/>
      <c r="M47" s="627"/>
      <c r="N47" s="614"/>
      <c r="O47" s="615"/>
      <c r="P47" s="1087"/>
      <c r="Q47" s="627"/>
      <c r="R47" s="873"/>
      <c r="S47" s="471"/>
      <c r="T47" s="471"/>
      <c r="U47" s="817"/>
      <c r="V47" s="472"/>
      <c r="W47" s="873"/>
      <c r="X47" s="779"/>
      <c r="Y47" s="471"/>
      <c r="Z47" s="1098"/>
      <c r="AA47" s="873"/>
      <c r="AB47" s="779"/>
      <c r="AC47" s="471"/>
      <c r="AD47" s="1098"/>
      <c r="AE47" s="873"/>
      <c r="AF47" s="779"/>
      <c r="AG47" s="471"/>
      <c r="AH47" s="1098"/>
      <c r="AI47" s="836"/>
      <c r="AJ47" s="779"/>
      <c r="AK47" s="50"/>
      <c r="AL47" s="1034">
        <v>2</v>
      </c>
      <c r="AM47" s="836">
        <v>1</v>
      </c>
      <c r="AN47" s="1075">
        <v>0</v>
      </c>
      <c r="AO47" s="50">
        <v>0</v>
      </c>
      <c r="AP47" s="1034">
        <v>0</v>
      </c>
      <c r="AQ47" s="865">
        <v>0</v>
      </c>
      <c r="AR47" s="1075">
        <v>0</v>
      </c>
      <c r="AS47" s="1165">
        <v>0</v>
      </c>
      <c r="AT47" s="1034">
        <v>2</v>
      </c>
      <c r="AU47" s="865">
        <v>8</v>
      </c>
      <c r="AV47" s="1075">
        <v>0</v>
      </c>
      <c r="AW47" s="1165">
        <v>0</v>
      </c>
      <c r="AX47" s="1034"/>
      <c r="AZ47" s="607"/>
      <c r="BA47" s="602"/>
      <c r="BB47" s="472"/>
      <c r="BC47" s="472"/>
      <c r="BD47" s="841"/>
      <c r="BE47" s="472"/>
      <c r="BF47" s="472"/>
      <c r="BG47" s="896"/>
      <c r="BH47" s="602">
        <v>2</v>
      </c>
      <c r="BI47" s="602">
        <f t="shared" si="18"/>
        <v>1</v>
      </c>
      <c r="BJ47" s="602">
        <f t="shared" si="21"/>
        <v>2</v>
      </c>
      <c r="BK47" s="602">
        <f t="shared" si="20"/>
        <v>8</v>
      </c>
    </row>
    <row r="48" spans="1:63" s="94" customFormat="1" x14ac:dyDescent="0.2">
      <c r="A48" s="105" t="s">
        <v>229</v>
      </c>
      <c r="B48" s="645" t="s">
        <v>106</v>
      </c>
      <c r="C48" s="610" t="s">
        <v>106</v>
      </c>
      <c r="D48" s="616">
        <v>26</v>
      </c>
      <c r="E48" s="654">
        <v>-1</v>
      </c>
      <c r="F48" s="625">
        <v>1</v>
      </c>
      <c r="G48" s="610" t="s">
        <v>106</v>
      </c>
      <c r="H48" s="616">
        <v>1</v>
      </c>
      <c r="I48" s="654">
        <v>1</v>
      </c>
      <c r="J48" s="251">
        <v>1</v>
      </c>
      <c r="K48" s="647" t="s">
        <v>106</v>
      </c>
      <c r="L48" s="206">
        <v>1</v>
      </c>
      <c r="M48" s="627">
        <v>-3</v>
      </c>
      <c r="N48" s="251">
        <v>2</v>
      </c>
      <c r="O48" s="610" t="s">
        <v>106</v>
      </c>
      <c r="P48" s="206">
        <v>-1</v>
      </c>
      <c r="Q48" s="627">
        <v>-3</v>
      </c>
      <c r="R48" s="874" t="s">
        <v>106</v>
      </c>
      <c r="S48" s="473">
        <v>-10</v>
      </c>
      <c r="T48" s="473">
        <v>-1</v>
      </c>
      <c r="U48" s="818">
        <v>-14</v>
      </c>
      <c r="V48" s="472"/>
      <c r="W48" s="837">
        <v>1</v>
      </c>
      <c r="X48" s="780" t="s">
        <v>106</v>
      </c>
      <c r="Y48" s="473">
        <v>-1</v>
      </c>
      <c r="Z48" s="733">
        <v>2</v>
      </c>
      <c r="AA48" s="837">
        <v>2</v>
      </c>
      <c r="AB48" s="780">
        <v>1</v>
      </c>
      <c r="AC48" s="473" t="s">
        <v>106</v>
      </c>
      <c r="AD48" s="733">
        <v>-1</v>
      </c>
      <c r="AE48" s="837">
        <v>-1</v>
      </c>
      <c r="AF48" s="780" t="s">
        <v>106</v>
      </c>
      <c r="AG48" s="50">
        <v>0</v>
      </c>
      <c r="AH48" s="733">
        <v>7</v>
      </c>
      <c r="AI48" s="837" t="s">
        <v>106</v>
      </c>
      <c r="AJ48" s="780" t="s">
        <v>106</v>
      </c>
      <c r="AK48" s="50">
        <v>0</v>
      </c>
      <c r="AL48" s="924">
        <v>0</v>
      </c>
      <c r="AM48" s="865">
        <v>0</v>
      </c>
      <c r="AN48" s="1075">
        <v>0</v>
      </c>
      <c r="AO48" s="50">
        <v>0</v>
      </c>
      <c r="AP48" s="924">
        <v>0</v>
      </c>
      <c r="AQ48" s="865">
        <v>0</v>
      </c>
      <c r="AR48" s="1075">
        <v>0</v>
      </c>
      <c r="AS48" s="50">
        <v>0</v>
      </c>
      <c r="AT48" s="924">
        <v>0</v>
      </c>
      <c r="AU48" s="865">
        <v>0</v>
      </c>
      <c r="AV48" s="1075">
        <v>0</v>
      </c>
      <c r="AW48" s="50"/>
      <c r="AX48" s="924"/>
      <c r="AZ48" s="542">
        <v>25</v>
      </c>
      <c r="BA48" s="472">
        <v>3</v>
      </c>
      <c r="BB48" s="472">
        <v>-1</v>
      </c>
      <c r="BC48" s="472">
        <f>SUM(N48:Q48)</f>
        <v>-2</v>
      </c>
      <c r="BD48" s="802">
        <f t="shared" si="16"/>
        <v>-25</v>
      </c>
      <c r="BE48" s="472">
        <f t="shared" si="17"/>
        <v>2</v>
      </c>
      <c r="BF48" s="472">
        <v>2</v>
      </c>
      <c r="BG48" s="472">
        <v>6</v>
      </c>
      <c r="BH48" s="1040" t="s">
        <v>106</v>
      </c>
      <c r="BI48" s="1040">
        <f t="shared" si="18"/>
        <v>0</v>
      </c>
      <c r="BJ48" s="1040">
        <f t="shared" si="21"/>
        <v>0</v>
      </c>
      <c r="BK48" s="1040">
        <f t="shared" si="20"/>
        <v>0</v>
      </c>
    </row>
    <row r="49" spans="1:63" s="2" customFormat="1" x14ac:dyDescent="0.2">
      <c r="A49" s="40" t="s">
        <v>80</v>
      </c>
      <c r="B49" s="631">
        <v>-93</v>
      </c>
      <c r="C49" s="632">
        <v>-48</v>
      </c>
      <c r="D49" s="632">
        <v>-43</v>
      </c>
      <c r="E49" s="633">
        <v>-85</v>
      </c>
      <c r="F49" s="631">
        <v>-54</v>
      </c>
      <c r="G49" s="632">
        <v>-71</v>
      </c>
      <c r="H49" s="632">
        <v>-44</v>
      </c>
      <c r="I49" s="633">
        <v>-33</v>
      </c>
      <c r="J49" s="250">
        <v>-45</v>
      </c>
      <c r="K49" s="209">
        <v>-82</v>
      </c>
      <c r="L49" s="165">
        <v>-71</v>
      </c>
      <c r="M49" s="277">
        <v>-45</v>
      </c>
      <c r="N49" s="250">
        <v>-43</v>
      </c>
      <c r="O49" s="165">
        <v>-56</v>
      </c>
      <c r="P49" s="165">
        <v>-66</v>
      </c>
      <c r="Q49" s="595">
        <v>-75</v>
      </c>
      <c r="R49" s="250">
        <v>-56</v>
      </c>
      <c r="S49" s="165">
        <v>-109</v>
      </c>
      <c r="T49" s="165">
        <v>-90</v>
      </c>
      <c r="U49" s="819">
        <v>-132</v>
      </c>
      <c r="V49" s="595"/>
      <c r="W49" s="838">
        <v>-183</v>
      </c>
      <c r="X49" s="765">
        <v>-94</v>
      </c>
      <c r="Y49" s="165">
        <v>-76</v>
      </c>
      <c r="Z49" s="277">
        <v>-77</v>
      </c>
      <c r="AA49" s="838">
        <v>-106</v>
      </c>
      <c r="AB49" s="765">
        <v>-59</v>
      </c>
      <c r="AC49" s="165">
        <v>-305</v>
      </c>
      <c r="AD49" s="277">
        <v>-157</v>
      </c>
      <c r="AE49" s="838">
        <v>2428</v>
      </c>
      <c r="AF49" s="1067">
        <v>-58</v>
      </c>
      <c r="AG49" s="165">
        <v>-163</v>
      </c>
      <c r="AH49" s="277">
        <v>-135</v>
      </c>
      <c r="AI49" s="838">
        <v>-174</v>
      </c>
      <c r="AJ49" s="1067">
        <v>-132</v>
      </c>
      <c r="AK49" s="165">
        <v>-42</v>
      </c>
      <c r="AL49" s="1114">
        <v>-174</v>
      </c>
      <c r="AM49" s="838">
        <v>-136</v>
      </c>
      <c r="AN49" s="1067">
        <v>-144</v>
      </c>
      <c r="AO49" s="165">
        <v>-138</v>
      </c>
      <c r="AP49" s="1114">
        <v>-1866</v>
      </c>
      <c r="AQ49" s="838">
        <v>-37</v>
      </c>
      <c r="AR49" s="1067">
        <v>-113</v>
      </c>
      <c r="AS49" s="165">
        <v>-105</v>
      </c>
      <c r="AT49" s="1114">
        <v>-163</v>
      </c>
      <c r="AU49" s="838">
        <v>-181</v>
      </c>
      <c r="AV49" s="1067">
        <v>-189</v>
      </c>
      <c r="AW49" s="165">
        <v>-248</v>
      </c>
      <c r="AX49" s="1114"/>
      <c r="AY49" s="74"/>
      <c r="AZ49" s="544">
        <v>-269</v>
      </c>
      <c r="BA49" s="120">
        <v>-202</v>
      </c>
      <c r="BB49" s="120">
        <v>-243</v>
      </c>
      <c r="BC49" s="120">
        <f>SUM(N49:Q49)</f>
        <v>-240</v>
      </c>
      <c r="BD49" s="544">
        <f t="shared" si="16"/>
        <v>-387</v>
      </c>
      <c r="BE49" s="120">
        <f t="shared" si="17"/>
        <v>-430</v>
      </c>
      <c r="BF49" s="120">
        <v>-627</v>
      </c>
      <c r="BG49" s="120">
        <v>2072</v>
      </c>
      <c r="BH49" s="1104">
        <v>-522</v>
      </c>
      <c r="BI49" s="1104">
        <f t="shared" si="18"/>
        <v>-2284</v>
      </c>
      <c r="BJ49" s="1104">
        <f t="shared" si="21"/>
        <v>-418</v>
      </c>
      <c r="BK49" s="1104">
        <f t="shared" si="20"/>
        <v>-618</v>
      </c>
    </row>
    <row r="50" spans="1:63" s="2" customFormat="1" ht="10.15" customHeight="1" x14ac:dyDescent="0.2">
      <c r="A50" s="21"/>
      <c r="B50" s="628"/>
      <c r="C50" s="629"/>
      <c r="D50" s="629"/>
      <c r="E50" s="630"/>
      <c r="F50" s="660"/>
      <c r="G50" s="661"/>
      <c r="H50" s="662"/>
      <c r="I50" s="663"/>
      <c r="J50" s="246"/>
      <c r="K50" s="206"/>
      <c r="L50" s="57"/>
      <c r="M50" s="260"/>
      <c r="N50" s="246"/>
      <c r="O50" s="57"/>
      <c r="P50" s="57"/>
      <c r="Q50" s="591"/>
      <c r="R50" s="246"/>
      <c r="S50" s="57"/>
      <c r="T50" s="57"/>
      <c r="U50" s="811"/>
      <c r="V50" s="591"/>
      <c r="W50" s="830"/>
      <c r="X50" s="264"/>
      <c r="Y50" s="57"/>
      <c r="Z50" s="260"/>
      <c r="AA50" s="830"/>
      <c r="AB50" s="264"/>
      <c r="AC50" s="57"/>
      <c r="AD50" s="260"/>
      <c r="AE50" s="830"/>
      <c r="AF50" s="772"/>
      <c r="AG50" s="57"/>
      <c r="AH50" s="260"/>
      <c r="AI50" s="830"/>
      <c r="AJ50" s="772"/>
      <c r="AK50" s="57"/>
      <c r="AL50" s="300"/>
      <c r="AM50" s="830"/>
      <c r="AN50" s="772"/>
      <c r="AO50" s="57"/>
      <c r="AP50" s="300"/>
      <c r="AQ50" s="830"/>
      <c r="AR50" s="772"/>
      <c r="AS50" s="57"/>
      <c r="AT50" s="300"/>
      <c r="AU50" s="830"/>
      <c r="AV50" s="772"/>
      <c r="AW50" s="57"/>
      <c r="AX50" s="300"/>
      <c r="AZ50" s="55"/>
      <c r="BA50" s="66"/>
      <c r="BB50" s="71"/>
      <c r="BC50" s="71"/>
      <c r="BD50" s="72"/>
      <c r="BE50" s="71"/>
      <c r="BF50" s="71"/>
      <c r="BG50" s="71"/>
      <c r="BH50" s="509"/>
      <c r="BI50" s="509"/>
      <c r="BJ50" s="509"/>
      <c r="BK50" s="509"/>
    </row>
    <row r="51" spans="1:63" s="2" customFormat="1" ht="13.7" customHeight="1" x14ac:dyDescent="0.2">
      <c r="A51" s="40" t="s">
        <v>81</v>
      </c>
      <c r="B51" s="628"/>
      <c r="C51" s="629"/>
      <c r="D51" s="629"/>
      <c r="E51" s="630"/>
      <c r="F51" s="246"/>
      <c r="G51" s="206"/>
      <c r="H51" s="57"/>
      <c r="I51" s="260"/>
      <c r="J51" s="246"/>
      <c r="K51" s="206"/>
      <c r="L51" s="57"/>
      <c r="M51" s="260"/>
      <c r="N51" s="246"/>
      <c r="O51" s="57"/>
      <c r="P51" s="57"/>
      <c r="Q51" s="591"/>
      <c r="R51" s="246"/>
      <c r="S51" s="57"/>
      <c r="T51" s="57"/>
      <c r="U51" s="811"/>
      <c r="V51" s="591"/>
      <c r="W51" s="830"/>
      <c r="X51" s="264"/>
      <c r="Y51" s="57"/>
      <c r="Z51" s="260"/>
      <c r="AA51" s="830"/>
      <c r="AB51" s="264"/>
      <c r="AC51" s="57"/>
      <c r="AD51" s="260"/>
      <c r="AE51" s="830"/>
      <c r="AF51" s="772"/>
      <c r="AG51" s="57"/>
      <c r="AH51" s="260"/>
      <c r="AI51" s="830"/>
      <c r="AJ51" s="772"/>
      <c r="AK51" s="57"/>
      <c r="AL51" s="300"/>
      <c r="AM51" s="830"/>
      <c r="AN51" s="772"/>
      <c r="AO51" s="57"/>
      <c r="AP51" s="300"/>
      <c r="AQ51" s="830"/>
      <c r="AR51" s="772"/>
      <c r="AS51" s="57"/>
      <c r="AT51" s="300"/>
      <c r="AU51" s="830"/>
      <c r="AV51" s="772"/>
      <c r="AW51" s="57"/>
      <c r="AX51" s="300"/>
      <c r="AZ51" s="55"/>
      <c r="BA51" s="66"/>
      <c r="BB51" s="71"/>
      <c r="BC51" s="71"/>
      <c r="BD51" s="72"/>
      <c r="BE51" s="71"/>
      <c r="BF51" s="71"/>
      <c r="BG51" s="71"/>
      <c r="BH51" s="509"/>
      <c r="BI51" s="509"/>
      <c r="BJ51" s="509"/>
      <c r="BK51" s="509"/>
    </row>
    <row r="52" spans="1:63" s="2" customFormat="1" x14ac:dyDescent="0.2">
      <c r="A52" s="21" t="s">
        <v>336</v>
      </c>
      <c r="B52" s="625">
        <v>1</v>
      </c>
      <c r="C52" s="626">
        <v>-2</v>
      </c>
      <c r="D52" s="606" t="s">
        <v>106</v>
      </c>
      <c r="E52" s="627">
        <v>9</v>
      </c>
      <c r="F52" s="625">
        <v>10</v>
      </c>
      <c r="G52" s="626">
        <v>2</v>
      </c>
      <c r="H52" s="659">
        <v>6</v>
      </c>
      <c r="I52" s="627">
        <v>-1</v>
      </c>
      <c r="J52" s="248">
        <v>-5</v>
      </c>
      <c r="K52" s="207">
        <v>1</v>
      </c>
      <c r="L52" s="206">
        <v>4</v>
      </c>
      <c r="M52" s="675" t="s">
        <v>106</v>
      </c>
      <c r="N52" s="248">
        <v>-1</v>
      </c>
      <c r="O52" s="206">
        <v>-1</v>
      </c>
      <c r="P52" s="206">
        <v>-7</v>
      </c>
      <c r="Q52" s="627">
        <v>-2</v>
      </c>
      <c r="R52" s="248">
        <v>-1</v>
      </c>
      <c r="S52" s="114">
        <v>1</v>
      </c>
      <c r="T52" s="114">
        <v>-17</v>
      </c>
      <c r="U52" s="820" t="s">
        <v>106</v>
      </c>
      <c r="V52" s="65"/>
      <c r="W52" s="839">
        <v>-1</v>
      </c>
      <c r="X52" s="781">
        <v>1</v>
      </c>
      <c r="Y52" s="114">
        <v>-1</v>
      </c>
      <c r="Z52" s="261">
        <v>-1</v>
      </c>
      <c r="AA52" s="839">
        <v>-5</v>
      </c>
      <c r="AB52" s="781">
        <v>-1</v>
      </c>
      <c r="AC52" s="114" t="s">
        <v>106</v>
      </c>
      <c r="AD52" s="1035">
        <v>0</v>
      </c>
      <c r="AE52" s="839" t="s">
        <v>106</v>
      </c>
      <c r="AF52" s="1060" t="s">
        <v>106</v>
      </c>
      <c r="AG52" s="50">
        <v>0</v>
      </c>
      <c r="AH52" s="1035" t="s">
        <v>106</v>
      </c>
      <c r="AI52" s="839" t="s">
        <v>106</v>
      </c>
      <c r="AJ52" s="1060" t="s">
        <v>106</v>
      </c>
      <c r="AK52" s="50">
        <v>0</v>
      </c>
      <c r="AL52" s="1035">
        <v>0</v>
      </c>
      <c r="AM52" s="865">
        <v>0</v>
      </c>
      <c r="AN52" s="1075">
        <v>0</v>
      </c>
      <c r="AO52" s="50">
        <v>0</v>
      </c>
      <c r="AP52" s="1035">
        <v>0</v>
      </c>
      <c r="AQ52" s="865">
        <v>0</v>
      </c>
      <c r="AR52" s="1075">
        <v>0</v>
      </c>
      <c r="AS52" s="50">
        <v>0</v>
      </c>
      <c r="AT52" s="1035">
        <v>0</v>
      </c>
      <c r="AU52" s="865">
        <v>0</v>
      </c>
      <c r="AV52" s="1075">
        <v>0</v>
      </c>
      <c r="AW52" s="50">
        <v>0</v>
      </c>
      <c r="AX52" s="1035"/>
      <c r="AY52" s="74"/>
      <c r="AZ52" s="72">
        <v>8</v>
      </c>
      <c r="BA52" s="71">
        <v>17</v>
      </c>
      <c r="BB52" s="602" t="s">
        <v>106</v>
      </c>
      <c r="BC52" s="65">
        <f t="shared" ref="BC52" si="22">SUM(N52:Q52)</f>
        <v>-11</v>
      </c>
      <c r="BD52" s="801">
        <f t="shared" ref="BD52" si="23">SUM(R52:U52)</f>
        <v>-17</v>
      </c>
      <c r="BE52" s="65">
        <f>SUM(W52:Z52)</f>
        <v>-2</v>
      </c>
      <c r="BF52" s="65">
        <v>-6</v>
      </c>
      <c r="BG52" s="65" t="s">
        <v>106</v>
      </c>
      <c r="BH52" s="602">
        <v>0</v>
      </c>
      <c r="BI52" s="602">
        <f t="shared" ref="BI52:BI78" si="24">SUM(AM52:AP52)</f>
        <v>0</v>
      </c>
      <c r="BJ52" s="602">
        <f t="shared" ref="BJ52:BJ78" si="25">SUM(AQ52:AT52)</f>
        <v>0</v>
      </c>
      <c r="BK52" s="602">
        <f t="shared" ref="BK52:BK78" si="26">AU52+AV52+AW52+AX52</f>
        <v>0</v>
      </c>
    </row>
    <row r="53" spans="1:63" s="2" customFormat="1" x14ac:dyDescent="0.2">
      <c r="A53" s="21" t="s">
        <v>352</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c r="AM53" s="865"/>
      <c r="AN53" s="1075"/>
      <c r="AO53" s="50"/>
      <c r="AP53" s="1035">
        <v>-1150</v>
      </c>
      <c r="AQ53" s="865">
        <v>0</v>
      </c>
      <c r="AR53" s="1075">
        <v>0</v>
      </c>
      <c r="AS53" s="50">
        <v>0</v>
      </c>
      <c r="AT53" s="1035">
        <v>0</v>
      </c>
      <c r="AU53" s="865">
        <v>0</v>
      </c>
      <c r="AV53" s="1075">
        <v>0</v>
      </c>
      <c r="AW53" s="50">
        <v>0</v>
      </c>
      <c r="AX53" s="1035"/>
      <c r="AY53" s="74"/>
      <c r="AZ53" s="72"/>
      <c r="BA53" s="71"/>
      <c r="BB53" s="602"/>
      <c r="BC53" s="65"/>
      <c r="BD53" s="801"/>
      <c r="BE53" s="65"/>
      <c r="BF53" s="65"/>
      <c r="BG53" s="65"/>
      <c r="BH53" s="602"/>
      <c r="BI53" s="602">
        <f t="shared" si="24"/>
        <v>-1150</v>
      </c>
      <c r="BJ53" s="602">
        <f t="shared" si="25"/>
        <v>0</v>
      </c>
      <c r="BK53" s="602">
        <f t="shared" si="26"/>
        <v>0</v>
      </c>
    </row>
    <row r="54" spans="1:63" s="2" customFormat="1" x14ac:dyDescent="0.2">
      <c r="A54" s="21" t="s">
        <v>353</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c r="AJ54" s="1060"/>
      <c r="AK54" s="50"/>
      <c r="AL54" s="1035"/>
      <c r="AM54" s="865"/>
      <c r="AN54" s="1075"/>
      <c r="AO54" s="50"/>
      <c r="AP54" s="1035">
        <v>144</v>
      </c>
      <c r="AQ54" s="865">
        <v>0</v>
      </c>
      <c r="AR54" s="1075">
        <v>0</v>
      </c>
      <c r="AS54" s="50">
        <v>0</v>
      </c>
      <c r="AT54" s="1035">
        <v>0</v>
      </c>
      <c r="AU54" s="865">
        <v>0</v>
      </c>
      <c r="AV54" s="1075">
        <v>0</v>
      </c>
      <c r="AW54" s="50">
        <v>0</v>
      </c>
      <c r="AX54" s="1035"/>
      <c r="AY54" s="74"/>
      <c r="AZ54" s="72"/>
      <c r="BA54" s="71"/>
      <c r="BB54" s="602"/>
      <c r="BC54" s="65"/>
      <c r="BD54" s="801"/>
      <c r="BE54" s="65"/>
      <c r="BF54" s="65"/>
      <c r="BG54" s="65"/>
      <c r="BH54" s="602"/>
      <c r="BI54" s="602">
        <f t="shared" si="24"/>
        <v>144</v>
      </c>
      <c r="BJ54" s="602">
        <f t="shared" si="25"/>
        <v>0</v>
      </c>
      <c r="BK54" s="602">
        <f t="shared" si="26"/>
        <v>0</v>
      </c>
    </row>
    <row r="55" spans="1:63" s="2" customFormat="1" x14ac:dyDescent="0.2">
      <c r="A55" s="21" t="s">
        <v>354</v>
      </c>
      <c r="B55" s="625"/>
      <c r="C55" s="626"/>
      <c r="D55" s="606"/>
      <c r="E55" s="627"/>
      <c r="F55" s="625"/>
      <c r="G55" s="626"/>
      <c r="H55" s="659"/>
      <c r="I55" s="627"/>
      <c r="J55" s="248"/>
      <c r="K55" s="207"/>
      <c r="L55" s="206"/>
      <c r="M55" s="675"/>
      <c r="N55" s="248"/>
      <c r="O55" s="206"/>
      <c r="P55" s="206"/>
      <c r="Q55" s="627"/>
      <c r="R55" s="248"/>
      <c r="S55" s="114"/>
      <c r="T55" s="114"/>
      <c r="U55" s="820"/>
      <c r="V55" s="65"/>
      <c r="W55" s="839"/>
      <c r="X55" s="781"/>
      <c r="Y55" s="781"/>
      <c r="Z55" s="261"/>
      <c r="AA55" s="839"/>
      <c r="AB55" s="781"/>
      <c r="AC55" s="781"/>
      <c r="AD55" s="1035"/>
      <c r="AE55" s="839"/>
      <c r="AF55" s="1060"/>
      <c r="AG55" s="50"/>
      <c r="AH55" s="1035"/>
      <c r="AI55" s="839"/>
      <c r="AJ55" s="1060"/>
      <c r="AK55" s="50"/>
      <c r="AL55" s="1035"/>
      <c r="AM55" s="865"/>
      <c r="AN55" s="1075"/>
      <c r="AO55" s="50">
        <v>-1</v>
      </c>
      <c r="AP55" s="1035">
        <v>-144</v>
      </c>
      <c r="AQ55" s="865">
        <v>0</v>
      </c>
      <c r="AR55" s="1075">
        <v>0</v>
      </c>
      <c r="AS55" s="50">
        <v>0</v>
      </c>
      <c r="AT55" s="1035">
        <v>0</v>
      </c>
      <c r="AU55" s="865">
        <v>0</v>
      </c>
      <c r="AV55" s="1075">
        <v>0</v>
      </c>
      <c r="AW55" s="50">
        <v>0</v>
      </c>
      <c r="AX55" s="1035"/>
      <c r="AY55" s="74"/>
      <c r="AZ55" s="72"/>
      <c r="BA55" s="71"/>
      <c r="BB55" s="602"/>
      <c r="BC55" s="65"/>
      <c r="BD55" s="801"/>
      <c r="BE55" s="65"/>
      <c r="BF55" s="65"/>
      <c r="BG55" s="65"/>
      <c r="BH55" s="602"/>
      <c r="BI55" s="602">
        <f t="shared" si="24"/>
        <v>-145</v>
      </c>
      <c r="BJ55" s="602">
        <f t="shared" si="25"/>
        <v>0</v>
      </c>
      <c r="BK55" s="602">
        <f t="shared" si="26"/>
        <v>0</v>
      </c>
    </row>
    <row r="56" spans="1:63" s="2" customFormat="1" x14ac:dyDescent="0.2">
      <c r="A56" s="21" t="s">
        <v>337</v>
      </c>
      <c r="B56" s="625"/>
      <c r="C56" s="626"/>
      <c r="D56" s="606"/>
      <c r="E56" s="627"/>
      <c r="F56" s="625"/>
      <c r="G56" s="626"/>
      <c r="H56" s="659"/>
      <c r="I56" s="627"/>
      <c r="J56" s="248"/>
      <c r="K56" s="207"/>
      <c r="L56" s="206"/>
      <c r="M56" s="675"/>
      <c r="N56" s="248"/>
      <c r="O56" s="206"/>
      <c r="P56" s="206"/>
      <c r="Q56" s="627"/>
      <c r="R56" s="248"/>
      <c r="S56" s="114"/>
      <c r="T56" s="114"/>
      <c r="U56" s="820"/>
      <c r="V56" s="65"/>
      <c r="W56" s="839"/>
      <c r="X56" s="781"/>
      <c r="Y56" s="781"/>
      <c r="Z56" s="261"/>
      <c r="AA56" s="839"/>
      <c r="AB56" s="781"/>
      <c r="AC56" s="781"/>
      <c r="AD56" s="1035"/>
      <c r="AE56" s="839"/>
      <c r="AF56" s="1060"/>
      <c r="AG56" s="50"/>
      <c r="AH56" s="1035"/>
      <c r="AI56" s="839"/>
      <c r="AJ56" s="1060"/>
      <c r="AK56" s="50"/>
      <c r="AL56" s="1035">
        <v>-1000</v>
      </c>
      <c r="AM56" s="865">
        <v>0</v>
      </c>
      <c r="AN56" s="1075">
        <v>0</v>
      </c>
      <c r="AO56" s="50">
        <v>0</v>
      </c>
      <c r="AP56" s="1035">
        <v>0</v>
      </c>
      <c r="AQ56" s="865">
        <v>0</v>
      </c>
      <c r="AR56" s="1075">
        <v>0</v>
      </c>
      <c r="AS56" s="50">
        <v>0</v>
      </c>
      <c r="AT56" s="1035">
        <v>0</v>
      </c>
      <c r="AU56" s="865">
        <v>0</v>
      </c>
      <c r="AV56" s="1075">
        <v>0</v>
      </c>
      <c r="AW56" s="50">
        <v>0</v>
      </c>
      <c r="AX56" s="1035"/>
      <c r="AY56" s="74"/>
      <c r="AZ56" s="72"/>
      <c r="BA56" s="71"/>
      <c r="BB56" s="602"/>
      <c r="BC56" s="65"/>
      <c r="BD56" s="801"/>
      <c r="BE56" s="65"/>
      <c r="BF56" s="65"/>
      <c r="BG56" s="65"/>
      <c r="BH56" s="602">
        <v>-1000</v>
      </c>
      <c r="BI56" s="602">
        <f t="shared" si="24"/>
        <v>0</v>
      </c>
      <c r="BJ56" s="602">
        <f t="shared" si="25"/>
        <v>0</v>
      </c>
      <c r="BK56" s="602">
        <f t="shared" si="26"/>
        <v>0</v>
      </c>
    </row>
    <row r="57" spans="1:63" s="2" customFormat="1" x14ac:dyDescent="0.2">
      <c r="A57" s="21" t="s">
        <v>338</v>
      </c>
      <c r="B57" s="625"/>
      <c r="C57" s="626"/>
      <c r="D57" s="606"/>
      <c r="E57" s="627"/>
      <c r="F57" s="625"/>
      <c r="G57" s="626"/>
      <c r="H57" s="659"/>
      <c r="I57" s="627"/>
      <c r="J57" s="248"/>
      <c r="K57" s="207"/>
      <c r="L57" s="206"/>
      <c r="M57" s="675"/>
      <c r="N57" s="248"/>
      <c r="O57" s="206"/>
      <c r="P57" s="206"/>
      <c r="Q57" s="627"/>
      <c r="R57" s="248"/>
      <c r="S57" s="114"/>
      <c r="T57" s="114"/>
      <c r="U57" s="820"/>
      <c r="V57" s="65"/>
      <c r="W57" s="839"/>
      <c r="X57" s="781"/>
      <c r="Y57" s="781"/>
      <c r="Z57" s="261"/>
      <c r="AA57" s="839"/>
      <c r="AB57" s="781"/>
      <c r="AC57" s="781"/>
      <c r="AD57" s="1035"/>
      <c r="AE57" s="839"/>
      <c r="AF57" s="1060"/>
      <c r="AG57" s="50"/>
      <c r="AH57" s="1035"/>
      <c r="AI57" s="839" t="s">
        <v>106</v>
      </c>
      <c r="AJ57" s="1060" t="s">
        <v>106</v>
      </c>
      <c r="AK57" s="50">
        <v>1000</v>
      </c>
      <c r="AL57" s="1035">
        <v>0</v>
      </c>
      <c r="AM57" s="865">
        <v>0</v>
      </c>
      <c r="AN57" s="1075">
        <v>0</v>
      </c>
      <c r="AO57" s="50">
        <v>0</v>
      </c>
      <c r="AP57" s="1035">
        <v>0</v>
      </c>
      <c r="AQ57" s="865">
        <v>0</v>
      </c>
      <c r="AR57" s="1075">
        <v>0</v>
      </c>
      <c r="AS57" s="50">
        <v>0</v>
      </c>
      <c r="AT57" s="1035">
        <v>0</v>
      </c>
      <c r="AU57" s="865">
        <v>0</v>
      </c>
      <c r="AV57" s="1075">
        <v>0</v>
      </c>
      <c r="AW57" s="50">
        <v>0</v>
      </c>
      <c r="AX57" s="1035"/>
      <c r="AY57" s="74"/>
      <c r="AZ57" s="72"/>
      <c r="BA57" s="71"/>
      <c r="BB57" s="602"/>
      <c r="BC57" s="65"/>
      <c r="BD57" s="801"/>
      <c r="BE57" s="65"/>
      <c r="BF57" s="65"/>
      <c r="BG57" s="65"/>
      <c r="BH57" s="602">
        <v>1000</v>
      </c>
      <c r="BI57" s="602">
        <f t="shared" si="24"/>
        <v>0</v>
      </c>
      <c r="BJ57" s="602">
        <f t="shared" si="25"/>
        <v>0</v>
      </c>
      <c r="BK57" s="602">
        <f t="shared" si="26"/>
        <v>0</v>
      </c>
    </row>
    <row r="58" spans="1:63" s="2" customFormat="1" x14ac:dyDescent="0.2">
      <c r="A58" s="21" t="s">
        <v>82</v>
      </c>
      <c r="B58" s="618" t="s">
        <v>106</v>
      </c>
      <c r="C58" s="606" t="s">
        <v>106</v>
      </c>
      <c r="D58" s="606" t="s">
        <v>106</v>
      </c>
      <c r="E58" s="640" t="s">
        <v>106</v>
      </c>
      <c r="F58" s="618" t="s">
        <v>106</v>
      </c>
      <c r="G58" s="626">
        <v>200</v>
      </c>
      <c r="H58" s="606" t="s">
        <v>106</v>
      </c>
      <c r="I58" s="640" t="s">
        <v>106</v>
      </c>
      <c r="J58" s="249">
        <v>330</v>
      </c>
      <c r="K58" s="208">
        <v>330</v>
      </c>
      <c r="L58" s="606" t="s">
        <v>106</v>
      </c>
      <c r="M58" s="627">
        <v>100</v>
      </c>
      <c r="N58" s="249">
        <v>180</v>
      </c>
      <c r="O58" s="206">
        <v>200</v>
      </c>
      <c r="P58" s="116" t="s">
        <v>106</v>
      </c>
      <c r="Q58" s="627">
        <v>150</v>
      </c>
      <c r="R58" s="249">
        <v>450</v>
      </c>
      <c r="S58" s="116">
        <v>50</v>
      </c>
      <c r="T58" s="116">
        <v>300</v>
      </c>
      <c r="U58" s="816" t="s">
        <v>106</v>
      </c>
      <c r="V58" s="65"/>
      <c r="W58" s="865">
        <v>0</v>
      </c>
      <c r="X58" s="773" t="s">
        <v>106</v>
      </c>
      <c r="Y58" s="773" t="s">
        <v>106</v>
      </c>
      <c r="Z58" s="274" t="s">
        <v>106</v>
      </c>
      <c r="AA58" s="865" t="s">
        <v>106</v>
      </c>
      <c r="AB58" s="773" t="s">
        <v>106</v>
      </c>
      <c r="AC58" s="773">
        <v>200</v>
      </c>
      <c r="AD58" s="806">
        <v>0</v>
      </c>
      <c r="AE58" s="865" t="s">
        <v>106</v>
      </c>
      <c r="AF58" s="780" t="s">
        <v>106</v>
      </c>
      <c r="AG58" s="50">
        <v>0</v>
      </c>
      <c r="AH58" s="806" t="s">
        <v>106</v>
      </c>
      <c r="AI58" s="865">
        <v>0</v>
      </c>
      <c r="AJ58" s="780" t="s">
        <v>106</v>
      </c>
      <c r="AK58" s="50">
        <v>0</v>
      </c>
      <c r="AL58" s="806">
        <v>0</v>
      </c>
      <c r="AM58" s="865">
        <v>0</v>
      </c>
      <c r="AN58" s="1075">
        <v>0</v>
      </c>
      <c r="AO58" s="50">
        <v>0</v>
      </c>
      <c r="AP58" s="806">
        <v>0</v>
      </c>
      <c r="AQ58" s="865">
        <v>0</v>
      </c>
      <c r="AR58" s="1075">
        <v>0</v>
      </c>
      <c r="AS58" s="50">
        <v>0</v>
      </c>
      <c r="AT58" s="806">
        <v>0</v>
      </c>
      <c r="AU58" s="865">
        <v>0</v>
      </c>
      <c r="AV58" s="1075">
        <v>0</v>
      </c>
      <c r="AW58" s="50">
        <v>0</v>
      </c>
      <c r="AX58" s="806"/>
      <c r="AY58" s="74"/>
      <c r="AZ58" s="607" t="s">
        <v>106</v>
      </c>
      <c r="BA58" s="65">
        <v>200</v>
      </c>
      <c r="BB58" s="65">
        <v>760</v>
      </c>
      <c r="BC58" s="65">
        <f t="shared" ref="BC58:BC62" si="27">SUM(N58:Q58)</f>
        <v>530</v>
      </c>
      <c r="BD58" s="801">
        <f t="shared" ref="BD58:BD78" si="28">SUM(R58:U58)</f>
        <v>800</v>
      </c>
      <c r="BE58" s="604" t="s">
        <v>106</v>
      </c>
      <c r="BF58" s="801">
        <v>200</v>
      </c>
      <c r="BG58" s="65" t="s">
        <v>106</v>
      </c>
      <c r="BH58" s="602" t="s">
        <v>106</v>
      </c>
      <c r="BI58" s="602">
        <f t="shared" si="24"/>
        <v>0</v>
      </c>
      <c r="BJ58" s="602">
        <f t="shared" si="25"/>
        <v>0</v>
      </c>
      <c r="BK58" s="602">
        <f t="shared" si="26"/>
        <v>0</v>
      </c>
    </row>
    <row r="59" spans="1:63" s="2" customFormat="1" x14ac:dyDescent="0.2">
      <c r="A59" s="21" t="s">
        <v>83</v>
      </c>
      <c r="B59" s="637" t="s">
        <v>106</v>
      </c>
      <c r="C59" s="608" t="s">
        <v>106</v>
      </c>
      <c r="D59" s="629">
        <v>-100</v>
      </c>
      <c r="E59" s="630">
        <v>-100</v>
      </c>
      <c r="F59" s="637" t="s">
        <v>106</v>
      </c>
      <c r="G59" s="605" t="s">
        <v>106</v>
      </c>
      <c r="H59" s="629">
        <v>-600</v>
      </c>
      <c r="I59" s="671" t="s">
        <v>106</v>
      </c>
      <c r="J59" s="612" t="s">
        <v>106</v>
      </c>
      <c r="K59" s="208">
        <v>-330</v>
      </c>
      <c r="L59" s="206">
        <v>-200</v>
      </c>
      <c r="M59" s="675" t="s">
        <v>106</v>
      </c>
      <c r="N59" s="249">
        <v>-280</v>
      </c>
      <c r="O59" s="206">
        <v>-155</v>
      </c>
      <c r="P59" s="206">
        <v>-175</v>
      </c>
      <c r="Q59" s="65" t="s">
        <v>106</v>
      </c>
      <c r="R59" s="249">
        <v>-100</v>
      </c>
      <c r="S59" s="54">
        <v>-50</v>
      </c>
      <c r="T59" s="54">
        <v>-50</v>
      </c>
      <c r="U59" s="815">
        <v>-750</v>
      </c>
      <c r="V59" s="65"/>
      <c r="W59" s="853">
        <v>0</v>
      </c>
      <c r="X59" s="762" t="s">
        <v>106</v>
      </c>
      <c r="Y59" s="762" t="s">
        <v>106</v>
      </c>
      <c r="Z59" s="276" t="s">
        <v>106</v>
      </c>
      <c r="AA59" s="853" t="s">
        <v>106</v>
      </c>
      <c r="AB59" s="762" t="s">
        <v>106</v>
      </c>
      <c r="AC59" s="762" t="s">
        <v>106</v>
      </c>
      <c r="AD59" s="276">
        <v>-200</v>
      </c>
      <c r="AE59" s="853" t="s">
        <v>106</v>
      </c>
      <c r="AF59" s="779" t="s">
        <v>106</v>
      </c>
      <c r="AG59" s="50">
        <v>0</v>
      </c>
      <c r="AH59" s="276" t="s">
        <v>106</v>
      </c>
      <c r="AI59" s="853">
        <v>0</v>
      </c>
      <c r="AJ59" s="779" t="s">
        <v>106</v>
      </c>
      <c r="AK59" s="50">
        <v>0</v>
      </c>
      <c r="AL59" s="459">
        <v>0</v>
      </c>
      <c r="AM59" s="853">
        <v>0</v>
      </c>
      <c r="AN59" s="1075">
        <v>0</v>
      </c>
      <c r="AO59" s="50">
        <v>0</v>
      </c>
      <c r="AP59" s="459">
        <v>0</v>
      </c>
      <c r="AQ59" s="865">
        <v>0</v>
      </c>
      <c r="AR59" s="1075">
        <v>0</v>
      </c>
      <c r="AS59" s="50">
        <v>0</v>
      </c>
      <c r="AT59" s="459">
        <v>0</v>
      </c>
      <c r="AU59" s="865">
        <v>0</v>
      </c>
      <c r="AV59" s="1075">
        <v>0</v>
      </c>
      <c r="AW59" s="50">
        <v>0</v>
      </c>
      <c r="AX59" s="459"/>
      <c r="AZ59" s="55">
        <v>-200</v>
      </c>
      <c r="BA59" s="66">
        <v>-600</v>
      </c>
      <c r="BB59" s="71">
        <v>-530</v>
      </c>
      <c r="BC59" s="71">
        <f t="shared" si="27"/>
        <v>-610</v>
      </c>
      <c r="BD59" s="72">
        <f t="shared" si="28"/>
        <v>-950</v>
      </c>
      <c r="BE59" s="898" t="s">
        <v>106</v>
      </c>
      <c r="BF59" s="72">
        <v>-200</v>
      </c>
      <c r="BG59" s="220" t="s">
        <v>106</v>
      </c>
      <c r="BH59" s="1106" t="s">
        <v>106</v>
      </c>
      <c r="BI59" s="1106">
        <f t="shared" si="24"/>
        <v>0</v>
      </c>
      <c r="BJ59" s="1106">
        <f t="shared" si="25"/>
        <v>0</v>
      </c>
      <c r="BK59" s="1106">
        <f t="shared" si="26"/>
        <v>0</v>
      </c>
    </row>
    <row r="60" spans="1:63" s="2" customFormat="1" x14ac:dyDescent="0.2">
      <c r="A60" s="21" t="s">
        <v>84</v>
      </c>
      <c r="B60" s="628">
        <v>-12</v>
      </c>
      <c r="C60" s="629">
        <v>-1</v>
      </c>
      <c r="D60" s="629">
        <v>-1370</v>
      </c>
      <c r="E60" s="643" t="s">
        <v>106</v>
      </c>
      <c r="F60" s="644" t="s">
        <v>106</v>
      </c>
      <c r="G60" s="626">
        <v>-678</v>
      </c>
      <c r="H60" s="629">
        <v>-230</v>
      </c>
      <c r="I60" s="627">
        <v>-1089</v>
      </c>
      <c r="J60" s="249">
        <v>-815</v>
      </c>
      <c r="K60" s="642" t="s">
        <v>106</v>
      </c>
      <c r="L60" s="206">
        <v>-59</v>
      </c>
      <c r="M60" s="627">
        <v>-802</v>
      </c>
      <c r="N60" s="249">
        <v>-980</v>
      </c>
      <c r="O60" s="206">
        <v>-874</v>
      </c>
      <c r="P60" s="54" t="s">
        <v>106</v>
      </c>
      <c r="Q60" s="627">
        <v>-575</v>
      </c>
      <c r="R60" s="249">
        <v>-92</v>
      </c>
      <c r="S60" s="54" t="s">
        <v>106</v>
      </c>
      <c r="T60" s="54" t="s">
        <v>106</v>
      </c>
      <c r="U60" s="815" t="s">
        <v>106</v>
      </c>
      <c r="V60" s="593"/>
      <c r="W60" s="853">
        <v>0</v>
      </c>
      <c r="X60" s="762" t="s">
        <v>106</v>
      </c>
      <c r="Y60" s="762" t="s">
        <v>106</v>
      </c>
      <c r="Z60" s="276">
        <v>-3586</v>
      </c>
      <c r="AA60" s="853">
        <v>-204</v>
      </c>
      <c r="AB60" s="762">
        <v>-1872</v>
      </c>
      <c r="AC60" s="762">
        <v>-1219</v>
      </c>
      <c r="AD60" s="459">
        <v>0</v>
      </c>
      <c r="AE60" s="853">
        <v>-2728</v>
      </c>
      <c r="AF60" s="779" t="s">
        <v>106</v>
      </c>
      <c r="AG60" s="50">
        <v>0</v>
      </c>
      <c r="AH60" s="459" t="s">
        <v>106</v>
      </c>
      <c r="AI60" s="853">
        <v>0</v>
      </c>
      <c r="AJ60" s="779">
        <v>-1273</v>
      </c>
      <c r="AK60" s="50">
        <v>0</v>
      </c>
      <c r="AL60" s="459">
        <v>0</v>
      </c>
      <c r="AM60" s="853">
        <v>0</v>
      </c>
      <c r="AN60" s="779">
        <v>-553</v>
      </c>
      <c r="AO60" s="50">
        <v>-47</v>
      </c>
      <c r="AP60" s="459">
        <v>0</v>
      </c>
      <c r="AQ60" s="865">
        <v>0</v>
      </c>
      <c r="AR60" s="1075">
        <v>0</v>
      </c>
      <c r="AS60" s="50">
        <v>0</v>
      </c>
      <c r="AT60" s="459">
        <v>-1809</v>
      </c>
      <c r="AU60" s="865">
        <v>0</v>
      </c>
      <c r="AV60" s="1075">
        <v>0</v>
      </c>
      <c r="AW60" s="50">
        <v>0</v>
      </c>
      <c r="AX60" s="459"/>
      <c r="AZ60" s="55">
        <v>-1383</v>
      </c>
      <c r="BA60" s="66">
        <v>-1997</v>
      </c>
      <c r="BB60" s="71">
        <v>-1676</v>
      </c>
      <c r="BC60" s="71">
        <f t="shared" si="27"/>
        <v>-2429</v>
      </c>
      <c r="BD60" s="72">
        <f t="shared" si="28"/>
        <v>-92</v>
      </c>
      <c r="BE60" s="71">
        <f>SUM(W60:Z60)</f>
        <v>-3586</v>
      </c>
      <c r="BF60" s="71">
        <v>-3295</v>
      </c>
      <c r="BG60" s="71">
        <v>-2728</v>
      </c>
      <c r="BH60" s="509">
        <v>-1273</v>
      </c>
      <c r="BI60" s="509">
        <f t="shared" si="24"/>
        <v>-600</v>
      </c>
      <c r="BJ60" s="509">
        <f t="shared" si="25"/>
        <v>-1809</v>
      </c>
      <c r="BK60" s="509">
        <f t="shared" si="26"/>
        <v>0</v>
      </c>
    </row>
    <row r="61" spans="1:63" s="2" customFormat="1" ht="13.7" customHeight="1" x14ac:dyDescent="0.2">
      <c r="A61" s="21" t="s">
        <v>86</v>
      </c>
      <c r="B61" s="637" t="s">
        <v>106</v>
      </c>
      <c r="C61" s="608" t="s">
        <v>106</v>
      </c>
      <c r="D61" s="629">
        <v>-1</v>
      </c>
      <c r="E61" s="630">
        <v>-1</v>
      </c>
      <c r="F61" s="669">
        <v>-2</v>
      </c>
      <c r="G61" s="626">
        <v>-1</v>
      </c>
      <c r="H61" s="629">
        <v>-2</v>
      </c>
      <c r="I61" s="627">
        <v>-5</v>
      </c>
      <c r="J61" s="246">
        <v>-4</v>
      </c>
      <c r="K61" s="206">
        <v>-5</v>
      </c>
      <c r="L61" s="206">
        <v>-5</v>
      </c>
      <c r="M61" s="627">
        <v>-6</v>
      </c>
      <c r="N61" s="246">
        <v>-4</v>
      </c>
      <c r="O61" s="206">
        <v>-5</v>
      </c>
      <c r="P61" s="206">
        <v>-2</v>
      </c>
      <c r="Q61" s="627">
        <v>-7</v>
      </c>
      <c r="R61" s="246">
        <v>-1</v>
      </c>
      <c r="S61" s="54">
        <v>-4</v>
      </c>
      <c r="T61" s="54">
        <v>-5</v>
      </c>
      <c r="U61" s="815">
        <v>-5</v>
      </c>
      <c r="V61" s="593"/>
      <c r="W61" s="833">
        <v>-10</v>
      </c>
      <c r="X61" s="762">
        <v>-8</v>
      </c>
      <c r="Y61" s="54">
        <v>-6</v>
      </c>
      <c r="Z61" s="276">
        <v>-8</v>
      </c>
      <c r="AA61" s="833">
        <v>-14</v>
      </c>
      <c r="AB61" s="762">
        <v>-8</v>
      </c>
      <c r="AC61" s="54">
        <v>-7</v>
      </c>
      <c r="AD61" s="276">
        <v>-9</v>
      </c>
      <c r="AE61" s="833">
        <v>-4</v>
      </c>
      <c r="AF61" s="779">
        <v>-4</v>
      </c>
      <c r="AG61" s="54">
        <v>-4</v>
      </c>
      <c r="AH61" s="276">
        <v>-4</v>
      </c>
      <c r="AI61" s="833" t="s">
        <v>106</v>
      </c>
      <c r="AJ61" s="779">
        <v>-1</v>
      </c>
      <c r="AK61" s="54" t="s">
        <v>106</v>
      </c>
      <c r="AL61" s="459">
        <v>0</v>
      </c>
      <c r="AM61" s="865">
        <v>0</v>
      </c>
      <c r="AN61" s="1075">
        <v>0</v>
      </c>
      <c r="AO61" s="50">
        <v>0</v>
      </c>
      <c r="AP61" s="459">
        <v>0</v>
      </c>
      <c r="AQ61" s="865">
        <v>0</v>
      </c>
      <c r="AR61" s="1075">
        <v>0</v>
      </c>
      <c r="AS61" s="50">
        <v>0</v>
      </c>
      <c r="AT61" s="459">
        <v>0</v>
      </c>
      <c r="AU61" s="865">
        <v>0</v>
      </c>
      <c r="AV61" s="1075">
        <v>0</v>
      </c>
      <c r="AW61" s="50">
        <v>0</v>
      </c>
      <c r="AX61" s="459"/>
      <c r="AZ61" s="55">
        <v>-2</v>
      </c>
      <c r="BA61" s="66">
        <v>-10</v>
      </c>
      <c r="BB61" s="71">
        <v>-20</v>
      </c>
      <c r="BC61" s="71">
        <f t="shared" si="27"/>
        <v>-18</v>
      </c>
      <c r="BD61" s="72">
        <f t="shared" si="28"/>
        <v>-15</v>
      </c>
      <c r="BE61" s="71">
        <f>SUM(W61:Z61)</f>
        <v>-32</v>
      </c>
      <c r="BF61" s="71">
        <v>-38</v>
      </c>
      <c r="BG61" s="71">
        <v>-16</v>
      </c>
      <c r="BH61" s="509">
        <v>-1</v>
      </c>
      <c r="BI61" s="509">
        <f t="shared" si="24"/>
        <v>0</v>
      </c>
      <c r="BJ61" s="509">
        <f t="shared" si="25"/>
        <v>0</v>
      </c>
      <c r="BK61" s="509">
        <f t="shared" si="26"/>
        <v>0</v>
      </c>
    </row>
    <row r="62" spans="1:63" s="2" customFormat="1" x14ac:dyDescent="0.2">
      <c r="A62" s="105" t="s">
        <v>85</v>
      </c>
      <c r="B62" s="618" t="s">
        <v>106</v>
      </c>
      <c r="C62" s="606" t="s">
        <v>106</v>
      </c>
      <c r="D62" s="626">
        <v>974</v>
      </c>
      <c r="E62" s="640" t="s">
        <v>106</v>
      </c>
      <c r="F62" s="618" t="s">
        <v>106</v>
      </c>
      <c r="G62" s="626">
        <v>496</v>
      </c>
      <c r="H62" s="605" t="s">
        <v>106</v>
      </c>
      <c r="I62" s="627">
        <v>1082</v>
      </c>
      <c r="J62" s="249">
        <v>464</v>
      </c>
      <c r="K62" s="208">
        <v>1</v>
      </c>
      <c r="L62" s="606" t="s">
        <v>106</v>
      </c>
      <c r="M62" s="627">
        <v>493</v>
      </c>
      <c r="N62" s="249">
        <v>990</v>
      </c>
      <c r="O62" s="206">
        <v>742</v>
      </c>
      <c r="P62" s="206">
        <v>495</v>
      </c>
      <c r="Q62" s="627">
        <v>1</v>
      </c>
      <c r="R62" s="869">
        <v>0</v>
      </c>
      <c r="S62" s="116" t="s">
        <v>106</v>
      </c>
      <c r="T62" s="562" t="s">
        <v>106</v>
      </c>
      <c r="U62" s="816">
        <v>1134</v>
      </c>
      <c r="V62" s="65"/>
      <c r="W62" s="865">
        <v>0</v>
      </c>
      <c r="X62" s="773">
        <v>990</v>
      </c>
      <c r="Y62" s="782" t="s">
        <v>106</v>
      </c>
      <c r="Z62" s="274"/>
      <c r="AA62" s="865"/>
      <c r="AB62" s="773"/>
      <c r="AC62" s="782"/>
      <c r="AD62" s="274"/>
      <c r="AE62" s="865"/>
      <c r="AF62" s="780"/>
      <c r="AG62" s="50">
        <v>0</v>
      </c>
      <c r="AH62" s="274" t="s">
        <v>106</v>
      </c>
      <c r="AI62" s="865">
        <v>0</v>
      </c>
      <c r="AJ62" s="780" t="s">
        <v>106</v>
      </c>
      <c r="AK62" s="50">
        <v>0</v>
      </c>
      <c r="AL62" s="806">
        <v>0</v>
      </c>
      <c r="AM62" s="865">
        <v>0</v>
      </c>
      <c r="AN62" s="780" t="s">
        <v>106</v>
      </c>
      <c r="AO62" s="50">
        <v>0</v>
      </c>
      <c r="AP62" s="806">
        <v>0</v>
      </c>
      <c r="AQ62" s="865">
        <v>0</v>
      </c>
      <c r="AR62" s="1075">
        <v>0</v>
      </c>
      <c r="AS62" s="50">
        <v>0</v>
      </c>
      <c r="AT62" s="806">
        <v>0</v>
      </c>
      <c r="AU62" s="865">
        <v>0</v>
      </c>
      <c r="AV62" s="1075">
        <v>0</v>
      </c>
      <c r="AW62" s="50">
        <v>0</v>
      </c>
      <c r="AX62" s="806"/>
      <c r="AY62" s="74"/>
      <c r="AZ62" s="72">
        <v>974</v>
      </c>
      <c r="BA62" s="71">
        <v>1578</v>
      </c>
      <c r="BB62" s="71">
        <v>958</v>
      </c>
      <c r="BC62" s="71">
        <f t="shared" si="27"/>
        <v>2228</v>
      </c>
      <c r="BD62" s="72">
        <f t="shared" si="28"/>
        <v>1134</v>
      </c>
      <c r="BE62" s="898" t="s">
        <v>106</v>
      </c>
      <c r="BF62" s="898" t="s">
        <v>106</v>
      </c>
      <c r="BG62" s="898" t="s">
        <v>106</v>
      </c>
      <c r="BH62" s="1106" t="s">
        <v>106</v>
      </c>
      <c r="BI62" s="1106">
        <f t="shared" si="24"/>
        <v>0</v>
      </c>
      <c r="BJ62" s="1106">
        <f t="shared" si="25"/>
        <v>0</v>
      </c>
      <c r="BK62" s="1106">
        <f t="shared" si="26"/>
        <v>0</v>
      </c>
    </row>
    <row r="63" spans="1:63" s="2" customFormat="1" x14ac:dyDescent="0.2">
      <c r="A63" s="105" t="s">
        <v>240</v>
      </c>
      <c r="B63" s="618"/>
      <c r="C63" s="606"/>
      <c r="D63" s="626"/>
      <c r="E63" s="640"/>
      <c r="F63" s="618"/>
      <c r="G63" s="626"/>
      <c r="H63" s="605"/>
      <c r="I63" s="627"/>
      <c r="J63" s="883"/>
      <c r="K63" s="208"/>
      <c r="L63" s="606"/>
      <c r="M63" s="627"/>
      <c r="N63" s="883"/>
      <c r="O63" s="206"/>
      <c r="P63" s="206"/>
      <c r="Q63" s="627"/>
      <c r="R63" s="884"/>
      <c r="S63" s="116"/>
      <c r="T63" s="562"/>
      <c r="U63" s="816"/>
      <c r="V63" s="65"/>
      <c r="W63" s="865"/>
      <c r="X63" s="773"/>
      <c r="Y63" s="782"/>
      <c r="Z63" s="274">
        <v>2680</v>
      </c>
      <c r="AA63" s="865" t="s">
        <v>106</v>
      </c>
      <c r="AB63" s="773">
        <v>1750</v>
      </c>
      <c r="AC63" s="782">
        <v>1509</v>
      </c>
      <c r="AD63" s="806">
        <v>0</v>
      </c>
      <c r="AE63" s="865" t="s">
        <v>106</v>
      </c>
      <c r="AF63" s="780" t="s">
        <v>106</v>
      </c>
      <c r="AG63" s="50">
        <v>0</v>
      </c>
      <c r="AH63" s="806" t="s">
        <v>106</v>
      </c>
      <c r="AI63" s="865">
        <v>0</v>
      </c>
      <c r="AJ63" s="780" t="s">
        <v>106</v>
      </c>
      <c r="AK63" s="50">
        <v>0</v>
      </c>
      <c r="AL63" s="806">
        <v>1997</v>
      </c>
      <c r="AM63" s="865">
        <v>0</v>
      </c>
      <c r="AN63" s="1075">
        <v>1750</v>
      </c>
      <c r="AO63" s="50">
        <v>0</v>
      </c>
      <c r="AP63" s="806">
        <v>0</v>
      </c>
      <c r="AQ63" s="865">
        <v>0</v>
      </c>
      <c r="AR63" s="1075">
        <v>2000</v>
      </c>
      <c r="AS63" s="50">
        <v>0</v>
      </c>
      <c r="AT63" s="806">
        <v>0</v>
      </c>
      <c r="AU63" s="865">
        <v>0</v>
      </c>
      <c r="AV63" s="1075">
        <v>2000</v>
      </c>
      <c r="AW63" s="50">
        <v>0</v>
      </c>
      <c r="AX63" s="806"/>
      <c r="AY63" s="74"/>
      <c r="AZ63" s="72"/>
      <c r="BA63" s="71"/>
      <c r="BB63" s="71"/>
      <c r="BC63" s="71"/>
      <c r="BD63" s="72"/>
      <c r="BE63" s="71">
        <v>3680</v>
      </c>
      <c r="BF63" s="71">
        <v>3259</v>
      </c>
      <c r="BG63" s="898" t="s">
        <v>106</v>
      </c>
      <c r="BH63" s="1106">
        <v>1997</v>
      </c>
      <c r="BI63" s="1106">
        <f t="shared" si="24"/>
        <v>1750</v>
      </c>
      <c r="BJ63" s="1106">
        <f t="shared" si="25"/>
        <v>2000</v>
      </c>
      <c r="BK63" s="1106">
        <f t="shared" si="26"/>
        <v>2000</v>
      </c>
    </row>
    <row r="64" spans="1:63" s="2" customFormat="1" x14ac:dyDescent="0.2">
      <c r="A64" s="105" t="s">
        <v>241</v>
      </c>
      <c r="B64" s="618"/>
      <c r="C64" s="606"/>
      <c r="D64" s="626"/>
      <c r="E64" s="640"/>
      <c r="F64" s="618"/>
      <c r="G64" s="626"/>
      <c r="H64" s="605"/>
      <c r="I64" s="627"/>
      <c r="J64" s="883"/>
      <c r="K64" s="208"/>
      <c r="L64" s="606"/>
      <c r="M64" s="627"/>
      <c r="N64" s="883"/>
      <c r="O64" s="206"/>
      <c r="P64" s="206"/>
      <c r="Q64" s="627"/>
      <c r="R64" s="884"/>
      <c r="S64" s="116"/>
      <c r="T64" s="562"/>
      <c r="U64" s="816"/>
      <c r="V64" s="65"/>
      <c r="W64" s="865"/>
      <c r="X64" s="773"/>
      <c r="Y64" s="782"/>
      <c r="Z64" s="274">
        <v>-22</v>
      </c>
      <c r="AA64" s="865" t="s">
        <v>106</v>
      </c>
      <c r="AB64" s="773">
        <v>-14</v>
      </c>
      <c r="AC64" s="782">
        <v>-12</v>
      </c>
      <c r="AD64" s="806">
        <v>0</v>
      </c>
      <c r="AE64" s="865" t="s">
        <v>106</v>
      </c>
      <c r="AF64" s="780" t="s">
        <v>106</v>
      </c>
      <c r="AG64" s="50">
        <v>0</v>
      </c>
      <c r="AH64" s="806" t="s">
        <v>106</v>
      </c>
      <c r="AI64" s="865">
        <v>0</v>
      </c>
      <c r="AJ64" s="780" t="s">
        <v>106</v>
      </c>
      <c r="AK64" s="50">
        <v>-11</v>
      </c>
      <c r="AL64" s="806">
        <v>-12</v>
      </c>
      <c r="AM64" s="865">
        <v>0</v>
      </c>
      <c r="AN64" s="780">
        <v>-23</v>
      </c>
      <c r="AO64" s="50">
        <v>-1</v>
      </c>
      <c r="AP64" s="806">
        <v>0</v>
      </c>
      <c r="AQ64" s="865">
        <v>0</v>
      </c>
      <c r="AR64" s="780">
        <v>-15</v>
      </c>
      <c r="AS64" s="50">
        <v>0</v>
      </c>
      <c r="AT64" s="806">
        <v>0</v>
      </c>
      <c r="AU64" s="865">
        <v>0</v>
      </c>
      <c r="AV64" s="780">
        <v>-22</v>
      </c>
      <c r="AW64" s="50">
        <v>0</v>
      </c>
      <c r="AX64" s="806"/>
      <c r="AY64" s="74"/>
      <c r="AZ64" s="72"/>
      <c r="BA64" s="71"/>
      <c r="BB64" s="71"/>
      <c r="BC64" s="71"/>
      <c r="BD64" s="72"/>
      <c r="BE64" s="71">
        <v>-32</v>
      </c>
      <c r="BF64" s="71">
        <v>-26</v>
      </c>
      <c r="BG64" s="898" t="s">
        <v>106</v>
      </c>
      <c r="BH64" s="1106">
        <v>-23</v>
      </c>
      <c r="BI64" s="1106">
        <f t="shared" si="24"/>
        <v>-24</v>
      </c>
      <c r="BJ64" s="1106">
        <f t="shared" si="25"/>
        <v>-15</v>
      </c>
      <c r="BK64" s="1106">
        <f t="shared" si="26"/>
        <v>-22</v>
      </c>
    </row>
    <row r="65" spans="1:63" s="2" customFormat="1" x14ac:dyDescent="0.2">
      <c r="A65" s="105" t="s">
        <v>230</v>
      </c>
      <c r="B65" s="618" t="s">
        <v>106</v>
      </c>
      <c r="C65" s="606" t="s">
        <v>106</v>
      </c>
      <c r="D65" s="626" t="s">
        <v>106</v>
      </c>
      <c r="E65" s="640" t="s">
        <v>106</v>
      </c>
      <c r="F65" s="618" t="s">
        <v>106</v>
      </c>
      <c r="G65" s="626" t="s">
        <v>106</v>
      </c>
      <c r="H65" s="605" t="s">
        <v>106</v>
      </c>
      <c r="I65" s="627" t="s">
        <v>106</v>
      </c>
      <c r="J65" s="618" t="s">
        <v>106</v>
      </c>
      <c r="K65" s="626" t="s">
        <v>106</v>
      </c>
      <c r="L65" s="605" t="s">
        <v>106</v>
      </c>
      <c r="M65" s="627" t="s">
        <v>106</v>
      </c>
      <c r="N65" s="618" t="s">
        <v>106</v>
      </c>
      <c r="O65" s="626" t="s">
        <v>106</v>
      </c>
      <c r="P65" s="605" t="s">
        <v>106</v>
      </c>
      <c r="Q65" s="627" t="s">
        <v>106</v>
      </c>
      <c r="R65" s="870" t="s">
        <v>106</v>
      </c>
      <c r="S65" s="626" t="s">
        <v>106</v>
      </c>
      <c r="T65" s="867" t="s">
        <v>106</v>
      </c>
      <c r="U65" s="821">
        <v>134</v>
      </c>
      <c r="V65" s="65"/>
      <c r="W65" s="868">
        <v>0</v>
      </c>
      <c r="X65" s="782" t="s">
        <v>106</v>
      </c>
      <c r="Y65" s="782" t="s">
        <v>106</v>
      </c>
      <c r="Z65" s="220" t="s">
        <v>106</v>
      </c>
      <c r="AA65" s="868" t="s">
        <v>106</v>
      </c>
      <c r="AB65" s="782" t="s">
        <v>106</v>
      </c>
      <c r="AC65" s="782" t="s">
        <v>106</v>
      </c>
      <c r="AD65" s="220" t="s">
        <v>106</v>
      </c>
      <c r="AE65" s="868" t="s">
        <v>106</v>
      </c>
      <c r="AF65" s="1068" t="s">
        <v>106</v>
      </c>
      <c r="AG65" s="50">
        <v>0</v>
      </c>
      <c r="AH65" s="220" t="s">
        <v>106</v>
      </c>
      <c r="AI65" s="868">
        <v>0</v>
      </c>
      <c r="AJ65" s="1068" t="s">
        <v>106</v>
      </c>
      <c r="AK65" s="50">
        <v>0</v>
      </c>
      <c r="AL65" s="1106">
        <v>0</v>
      </c>
      <c r="AM65" s="868">
        <v>0</v>
      </c>
      <c r="AN65" s="1075">
        <v>0</v>
      </c>
      <c r="AO65" s="50">
        <v>0</v>
      </c>
      <c r="AP65" s="1106">
        <v>0</v>
      </c>
      <c r="AQ65" s="865">
        <v>0</v>
      </c>
      <c r="AR65" s="1075">
        <v>0</v>
      </c>
      <c r="AS65" s="50">
        <v>0</v>
      </c>
      <c r="AT65" s="1106">
        <v>0</v>
      </c>
      <c r="AU65" s="865">
        <v>0</v>
      </c>
      <c r="AV65" s="1075">
        <v>0</v>
      </c>
      <c r="AW65" s="50">
        <v>0</v>
      </c>
      <c r="AX65" s="1106"/>
      <c r="AY65" s="74"/>
      <c r="AZ65" s="618" t="s">
        <v>106</v>
      </c>
      <c r="BA65" s="735" t="s">
        <v>106</v>
      </c>
      <c r="BB65" s="736" t="s">
        <v>106</v>
      </c>
      <c r="BC65" s="220" t="s">
        <v>106</v>
      </c>
      <c r="BD65" s="72">
        <f t="shared" si="28"/>
        <v>134</v>
      </c>
      <c r="BE65" s="898" t="s">
        <v>106</v>
      </c>
      <c r="BF65" s="898" t="s">
        <v>106</v>
      </c>
      <c r="BG65" s="898" t="s">
        <v>106</v>
      </c>
      <c r="BH65" s="1106" t="s">
        <v>106</v>
      </c>
      <c r="BI65" s="1106">
        <f t="shared" si="24"/>
        <v>0</v>
      </c>
      <c r="BJ65" s="1106">
        <f t="shared" si="25"/>
        <v>0</v>
      </c>
      <c r="BK65" s="1106">
        <f t="shared" si="26"/>
        <v>0</v>
      </c>
    </row>
    <row r="66" spans="1:63" s="2" customFormat="1" x14ac:dyDescent="0.2">
      <c r="A66" s="105" t="s">
        <v>231</v>
      </c>
      <c r="B66" s="618" t="s">
        <v>106</v>
      </c>
      <c r="C66" s="606" t="s">
        <v>106</v>
      </c>
      <c r="D66" s="626" t="s">
        <v>106</v>
      </c>
      <c r="E66" s="640" t="s">
        <v>106</v>
      </c>
      <c r="F66" s="618" t="s">
        <v>106</v>
      </c>
      <c r="G66" s="626" t="s">
        <v>106</v>
      </c>
      <c r="H66" s="605" t="s">
        <v>106</v>
      </c>
      <c r="I66" s="627" t="s">
        <v>106</v>
      </c>
      <c r="J66" s="618" t="s">
        <v>106</v>
      </c>
      <c r="K66" s="626" t="s">
        <v>106</v>
      </c>
      <c r="L66" s="605" t="s">
        <v>106</v>
      </c>
      <c r="M66" s="627" t="s">
        <v>106</v>
      </c>
      <c r="N66" s="618" t="s">
        <v>106</v>
      </c>
      <c r="O66" s="626" t="s">
        <v>106</v>
      </c>
      <c r="P66" s="605" t="s">
        <v>106</v>
      </c>
      <c r="Q66" s="627" t="s">
        <v>106</v>
      </c>
      <c r="R66" s="870" t="s">
        <v>106</v>
      </c>
      <c r="S66" s="626" t="s">
        <v>106</v>
      </c>
      <c r="T66" s="867" t="s">
        <v>106</v>
      </c>
      <c r="U66" s="821">
        <v>-208</v>
      </c>
      <c r="V66" s="65"/>
      <c r="W66" s="868">
        <v>0</v>
      </c>
      <c r="X66" s="782" t="s">
        <v>106</v>
      </c>
      <c r="Y66" s="782" t="s">
        <v>106</v>
      </c>
      <c r="Z66" s="220" t="s">
        <v>106</v>
      </c>
      <c r="AA66" s="868" t="s">
        <v>106</v>
      </c>
      <c r="AB66" s="782" t="s">
        <v>106</v>
      </c>
      <c r="AC66" s="782" t="s">
        <v>106</v>
      </c>
      <c r="AD66" s="220" t="s">
        <v>106</v>
      </c>
      <c r="AE66" s="868" t="s">
        <v>106</v>
      </c>
      <c r="AF66" s="1068" t="s">
        <v>106</v>
      </c>
      <c r="AG66" s="50">
        <v>0</v>
      </c>
      <c r="AH66" s="220" t="s">
        <v>106</v>
      </c>
      <c r="AI66" s="868">
        <v>0</v>
      </c>
      <c r="AJ66" s="1068" t="s">
        <v>106</v>
      </c>
      <c r="AK66" s="50">
        <v>0</v>
      </c>
      <c r="AL66" s="1106">
        <v>0</v>
      </c>
      <c r="AM66" s="868">
        <v>0</v>
      </c>
      <c r="AN66" s="1075">
        <v>0</v>
      </c>
      <c r="AO66" s="50">
        <v>0</v>
      </c>
      <c r="AP66" s="1106">
        <v>0</v>
      </c>
      <c r="AQ66" s="865">
        <v>0</v>
      </c>
      <c r="AR66" s="1075">
        <v>0</v>
      </c>
      <c r="AS66" s="50">
        <v>0</v>
      </c>
      <c r="AT66" s="1106">
        <v>0</v>
      </c>
      <c r="AU66" s="865">
        <v>0</v>
      </c>
      <c r="AV66" s="1075">
        <v>0</v>
      </c>
      <c r="AW66" s="50">
        <v>0</v>
      </c>
      <c r="AX66" s="1106"/>
      <c r="AY66" s="74"/>
      <c r="AZ66" s="618" t="s">
        <v>106</v>
      </c>
      <c r="BA66" s="735" t="s">
        <v>106</v>
      </c>
      <c r="BB66" s="736" t="s">
        <v>106</v>
      </c>
      <c r="BC66" s="220" t="s">
        <v>106</v>
      </c>
      <c r="BD66" s="72">
        <f t="shared" si="28"/>
        <v>-208</v>
      </c>
      <c r="BE66" s="898" t="s">
        <v>106</v>
      </c>
      <c r="BF66" s="898" t="s">
        <v>106</v>
      </c>
      <c r="BG66" s="898" t="s">
        <v>106</v>
      </c>
      <c r="BH66" s="1106" t="s">
        <v>106</v>
      </c>
      <c r="BI66" s="1106">
        <f t="shared" si="24"/>
        <v>0</v>
      </c>
      <c r="BJ66" s="1106">
        <f t="shared" si="25"/>
        <v>0</v>
      </c>
      <c r="BK66" s="1106">
        <f t="shared" si="26"/>
        <v>0</v>
      </c>
    </row>
    <row r="67" spans="1:63" s="2" customFormat="1" x14ac:dyDescent="0.2">
      <c r="A67" s="105" t="s">
        <v>332</v>
      </c>
      <c r="B67" s="618"/>
      <c r="C67" s="606"/>
      <c r="D67" s="626"/>
      <c r="E67" s="640"/>
      <c r="F67" s="618"/>
      <c r="G67" s="626"/>
      <c r="H67" s="605"/>
      <c r="I67" s="627"/>
      <c r="J67" s="618"/>
      <c r="K67" s="1099"/>
      <c r="L67" s="634"/>
      <c r="M67" s="220"/>
      <c r="N67" s="618"/>
      <c r="O67" s="626"/>
      <c r="P67" s="634"/>
      <c r="Q67" s="627"/>
      <c r="R67" s="870"/>
      <c r="S67" s="626"/>
      <c r="T67" s="867"/>
      <c r="U67" s="821"/>
      <c r="V67" s="65"/>
      <c r="W67" s="868"/>
      <c r="X67" s="782"/>
      <c r="Y67" s="782"/>
      <c r="Z67" s="220"/>
      <c r="AA67" s="868"/>
      <c r="AB67" s="782"/>
      <c r="AC67" s="782"/>
      <c r="AD67" s="220"/>
      <c r="AE67" s="868"/>
      <c r="AF67" s="1068"/>
      <c r="AG67" s="50"/>
      <c r="AH67" s="220"/>
      <c r="AI67" s="868"/>
      <c r="AJ67" s="1068"/>
      <c r="AK67" s="50"/>
      <c r="AL67" s="1106">
        <v>-60</v>
      </c>
      <c r="AM67" s="868">
        <v>0</v>
      </c>
      <c r="AN67" s="1075">
        <v>0</v>
      </c>
      <c r="AO67" s="50">
        <v>0</v>
      </c>
      <c r="AP67" s="1106">
        <v>0</v>
      </c>
      <c r="AQ67" s="865">
        <v>0</v>
      </c>
      <c r="AR67" s="1075">
        <v>0</v>
      </c>
      <c r="AS67" s="50">
        <v>0</v>
      </c>
      <c r="AT67" s="1106">
        <v>0</v>
      </c>
      <c r="AU67" s="865">
        <v>0</v>
      </c>
      <c r="AV67" s="1075">
        <v>0</v>
      </c>
      <c r="AW67" s="50">
        <v>0</v>
      </c>
      <c r="AX67" s="1106"/>
      <c r="AY67" s="74"/>
      <c r="AZ67" s="618"/>
      <c r="BA67" s="220"/>
      <c r="BB67" s="898"/>
      <c r="BC67" s="220"/>
      <c r="BD67" s="72"/>
      <c r="BE67" s="898"/>
      <c r="BF67" s="898"/>
      <c r="BG67" s="898"/>
      <c r="BH67" s="1106">
        <v>-60</v>
      </c>
      <c r="BI67" s="1106">
        <f t="shared" si="24"/>
        <v>0</v>
      </c>
      <c r="BJ67" s="1106">
        <f t="shared" si="25"/>
        <v>0</v>
      </c>
      <c r="BK67" s="1106">
        <f t="shared" si="26"/>
        <v>0</v>
      </c>
    </row>
    <row r="68" spans="1:63" s="215" customFormat="1" ht="13.7" customHeight="1" x14ac:dyDescent="0.2">
      <c r="A68" s="1130" t="s">
        <v>267</v>
      </c>
      <c r="B68" s="638" t="s">
        <v>106</v>
      </c>
      <c r="C68" s="639" t="s">
        <v>106</v>
      </c>
      <c r="D68" s="636">
        <v>-1</v>
      </c>
      <c r="E68" s="655">
        <v>-1</v>
      </c>
      <c r="F68" s="638" t="s">
        <v>106</v>
      </c>
      <c r="G68" s="626">
        <v>-67</v>
      </c>
      <c r="H68" s="639" t="s">
        <v>106</v>
      </c>
      <c r="I68" s="670" t="s">
        <v>106</v>
      </c>
      <c r="J68" s="641" t="s">
        <v>106</v>
      </c>
      <c r="K68" s="217">
        <v>-39</v>
      </c>
      <c r="L68" s="206">
        <v>-1</v>
      </c>
      <c r="M68" s="609" t="s">
        <v>106</v>
      </c>
      <c r="N68" s="557" t="s">
        <v>106</v>
      </c>
      <c r="O68" s="639" t="s">
        <v>106</v>
      </c>
      <c r="P68" s="206">
        <v>-47</v>
      </c>
      <c r="Q68" s="627">
        <v>-1</v>
      </c>
      <c r="R68" s="870" t="s">
        <v>106</v>
      </c>
      <c r="S68" s="216" t="s">
        <v>106</v>
      </c>
      <c r="T68" s="216">
        <v>-50</v>
      </c>
      <c r="U68" s="822" t="s">
        <v>106</v>
      </c>
      <c r="V68" s="593"/>
      <c r="W68" s="866">
        <v>0</v>
      </c>
      <c r="X68" s="783" t="s">
        <v>106</v>
      </c>
      <c r="Y68" s="216">
        <v>-51</v>
      </c>
      <c r="Z68" s="734" t="s">
        <v>106</v>
      </c>
      <c r="AA68" s="866" t="s">
        <v>106</v>
      </c>
      <c r="AB68" s="783" t="s">
        <v>106</v>
      </c>
      <c r="AC68" s="216">
        <v>-126</v>
      </c>
      <c r="AD68" s="1036">
        <v>0</v>
      </c>
      <c r="AE68" s="866" t="s">
        <v>106</v>
      </c>
      <c r="AF68" s="1069" t="s">
        <v>106</v>
      </c>
      <c r="AG68" s="216">
        <v>-89</v>
      </c>
      <c r="AH68" s="1036" t="s">
        <v>106</v>
      </c>
      <c r="AI68" s="866">
        <v>0</v>
      </c>
      <c r="AJ68" s="1069" t="s">
        <v>106</v>
      </c>
      <c r="AK68" s="216">
        <v>-54</v>
      </c>
      <c r="AL68" s="1036">
        <v>0</v>
      </c>
      <c r="AM68" s="866">
        <v>0</v>
      </c>
      <c r="AN68" s="1075">
        <v>0</v>
      </c>
      <c r="AO68" s="50">
        <v>0</v>
      </c>
      <c r="AP68" s="1036">
        <v>0</v>
      </c>
      <c r="AQ68" s="865">
        <v>0</v>
      </c>
      <c r="AR68" s="1075">
        <v>0</v>
      </c>
      <c r="AS68" s="50">
        <v>-34</v>
      </c>
      <c r="AT68" s="1036">
        <v>-1</v>
      </c>
      <c r="AU68" s="865">
        <v>0</v>
      </c>
      <c r="AV68" s="1075">
        <v>0</v>
      </c>
      <c r="AW68" s="50">
        <v>0</v>
      </c>
      <c r="AX68" s="1036"/>
      <c r="AY68" s="218"/>
      <c r="AZ68" s="545">
        <v>-2</v>
      </c>
      <c r="BA68" s="219">
        <v>-67</v>
      </c>
      <c r="BB68" s="600">
        <v>-40</v>
      </c>
      <c r="BC68" s="600">
        <f>SUM(N68:Q68)</f>
        <v>-48</v>
      </c>
      <c r="BD68" s="803">
        <f t="shared" si="28"/>
        <v>-50</v>
      </c>
      <c r="BE68" s="600">
        <f t="shared" ref="BE68:BE78" si="29">SUM(W68:Z68)</f>
        <v>-51</v>
      </c>
      <c r="BF68" s="600">
        <v>-126</v>
      </c>
      <c r="BG68" s="600">
        <v>-89</v>
      </c>
      <c r="BH68" s="1108">
        <v>-54</v>
      </c>
      <c r="BI68" s="1108">
        <f t="shared" si="24"/>
        <v>0</v>
      </c>
      <c r="BJ68" s="1108">
        <f t="shared" si="25"/>
        <v>-35</v>
      </c>
      <c r="BK68" s="1108">
        <f t="shared" si="26"/>
        <v>0</v>
      </c>
    </row>
    <row r="69" spans="1:63" s="215" customFormat="1" ht="13.7" customHeight="1" x14ac:dyDescent="0.2">
      <c r="A69" s="105" t="s">
        <v>333</v>
      </c>
      <c r="B69" s="638"/>
      <c r="C69" s="639"/>
      <c r="D69" s="636"/>
      <c r="E69" s="655"/>
      <c r="F69" s="638"/>
      <c r="G69" s="626"/>
      <c r="H69" s="639"/>
      <c r="I69" s="670"/>
      <c r="J69" s="1100"/>
      <c r="K69" s="217"/>
      <c r="L69" s="206"/>
      <c r="M69" s="609"/>
      <c r="N69" s="1101"/>
      <c r="O69" s="639"/>
      <c r="P69" s="206"/>
      <c r="Q69" s="627"/>
      <c r="R69" s="870"/>
      <c r="S69" s="216"/>
      <c r="T69" s="216"/>
      <c r="U69" s="822"/>
      <c r="V69" s="593"/>
      <c r="W69" s="866"/>
      <c r="X69" s="783"/>
      <c r="Y69" s="783"/>
      <c r="Z69" s="734"/>
      <c r="AA69" s="866"/>
      <c r="AB69" s="783"/>
      <c r="AC69" s="783"/>
      <c r="AD69" s="1036"/>
      <c r="AE69" s="866"/>
      <c r="AF69" s="1069"/>
      <c r="AG69" s="216"/>
      <c r="AH69" s="1036"/>
      <c r="AI69" s="866"/>
      <c r="AJ69" s="1069"/>
      <c r="AK69" s="216"/>
      <c r="AL69" s="1036">
        <v>-74</v>
      </c>
      <c r="AM69" s="866">
        <v>-73</v>
      </c>
      <c r="AN69" s="1069">
        <v>-71</v>
      </c>
      <c r="AO69" s="216">
        <v>-70</v>
      </c>
      <c r="AP69" s="1036">
        <v>-105</v>
      </c>
      <c r="AQ69" s="866">
        <v>-105</v>
      </c>
      <c r="AR69" s="1069">
        <v>-105</v>
      </c>
      <c r="AS69" s="216">
        <v>-105</v>
      </c>
      <c r="AT69" s="1036">
        <v>-105</v>
      </c>
      <c r="AU69" s="866">
        <v>-105</v>
      </c>
      <c r="AV69" s="1069">
        <v>-155</v>
      </c>
      <c r="AW69" s="216">
        <v>-152</v>
      </c>
      <c r="AX69" s="1036"/>
      <c r="AY69" s="218"/>
      <c r="AZ69" s="545"/>
      <c r="BA69" s="219"/>
      <c r="BB69" s="600"/>
      <c r="BC69" s="600"/>
      <c r="BD69" s="803"/>
      <c r="BE69" s="600"/>
      <c r="BF69" s="600"/>
      <c r="BG69" s="600"/>
      <c r="BH69" s="1108">
        <v>-74</v>
      </c>
      <c r="BI69" s="1108">
        <f t="shared" si="24"/>
        <v>-319</v>
      </c>
      <c r="BJ69" s="1108">
        <f t="shared" si="25"/>
        <v>-420</v>
      </c>
      <c r="BK69" s="1108">
        <f t="shared" si="26"/>
        <v>-412</v>
      </c>
    </row>
    <row r="70" spans="1:63" s="215" customFormat="1" ht="13.7" customHeight="1" x14ac:dyDescent="0.2">
      <c r="A70" s="105" t="s">
        <v>217</v>
      </c>
      <c r="B70" s="618" t="s">
        <v>106</v>
      </c>
      <c r="C70" s="606" t="s">
        <v>106</v>
      </c>
      <c r="D70" s="606" t="s">
        <v>106</v>
      </c>
      <c r="E70" s="640" t="s">
        <v>106</v>
      </c>
      <c r="F70" s="618" t="s">
        <v>106</v>
      </c>
      <c r="G70" s="605" t="s">
        <v>106</v>
      </c>
      <c r="H70" s="606" t="s">
        <v>106</v>
      </c>
      <c r="I70" s="640" t="s">
        <v>106</v>
      </c>
      <c r="J70" s="618" t="s">
        <v>106</v>
      </c>
      <c r="K70" s="606" t="s">
        <v>106</v>
      </c>
      <c r="L70" s="606" t="s">
        <v>106</v>
      </c>
      <c r="M70" s="640" t="s">
        <v>106</v>
      </c>
      <c r="N70" s="618" t="s">
        <v>106</v>
      </c>
      <c r="O70" s="606" t="s">
        <v>106</v>
      </c>
      <c r="P70" s="606" t="s">
        <v>106</v>
      </c>
      <c r="Q70" s="627">
        <v>-12</v>
      </c>
      <c r="R70" s="871">
        <v>0</v>
      </c>
      <c r="S70" s="116" t="s">
        <v>106</v>
      </c>
      <c r="T70" s="116" t="s">
        <v>106</v>
      </c>
      <c r="U70" s="816" t="s">
        <v>106</v>
      </c>
      <c r="V70" s="274"/>
      <c r="W70" s="865">
        <v>0</v>
      </c>
      <c r="X70" s="773" t="s">
        <v>106</v>
      </c>
      <c r="Y70" s="782" t="s">
        <v>106</v>
      </c>
      <c r="Z70" s="274" t="s">
        <v>106</v>
      </c>
      <c r="AA70" s="865" t="s">
        <v>106</v>
      </c>
      <c r="AB70" s="773" t="s">
        <v>106</v>
      </c>
      <c r="AC70" s="782" t="s">
        <v>106</v>
      </c>
      <c r="AD70" s="806">
        <v>0</v>
      </c>
      <c r="AE70" s="865" t="s">
        <v>106</v>
      </c>
      <c r="AF70" s="780" t="s">
        <v>106</v>
      </c>
      <c r="AG70" s="50">
        <v>0</v>
      </c>
      <c r="AH70" s="806" t="s">
        <v>106</v>
      </c>
      <c r="AI70" s="865">
        <v>0</v>
      </c>
      <c r="AJ70" s="780" t="s">
        <v>106</v>
      </c>
      <c r="AK70" s="50">
        <v>0</v>
      </c>
      <c r="AL70" s="806">
        <v>0</v>
      </c>
      <c r="AM70" s="865">
        <v>0</v>
      </c>
      <c r="AN70" s="1075">
        <v>0</v>
      </c>
      <c r="AO70" s="50">
        <v>0</v>
      </c>
      <c r="AP70" s="806">
        <v>0</v>
      </c>
      <c r="AQ70" s="865">
        <v>0</v>
      </c>
      <c r="AR70" s="1075">
        <v>0</v>
      </c>
      <c r="AS70" s="50">
        <v>0</v>
      </c>
      <c r="AT70" s="806">
        <v>0</v>
      </c>
      <c r="AU70" s="865">
        <v>0</v>
      </c>
      <c r="AV70" s="1075">
        <v>0</v>
      </c>
      <c r="AW70" s="50">
        <v>0</v>
      </c>
      <c r="AX70" s="806"/>
      <c r="AY70" s="218"/>
      <c r="AZ70" s="607" t="s">
        <v>106</v>
      </c>
      <c r="BA70" s="602" t="s">
        <v>106</v>
      </c>
      <c r="BB70" s="602" t="s">
        <v>106</v>
      </c>
      <c r="BC70" s="600">
        <v>-12</v>
      </c>
      <c r="BD70" s="607">
        <f t="shared" si="28"/>
        <v>0</v>
      </c>
      <c r="BE70" s="602">
        <f t="shared" si="29"/>
        <v>0</v>
      </c>
      <c r="BF70" s="602">
        <v>0</v>
      </c>
      <c r="BG70" s="898" t="s">
        <v>106</v>
      </c>
      <c r="BH70" s="1106" t="s">
        <v>106</v>
      </c>
      <c r="BI70" s="1106">
        <f t="shared" si="24"/>
        <v>0</v>
      </c>
      <c r="BJ70" s="1106">
        <f t="shared" si="25"/>
        <v>0</v>
      </c>
      <c r="BK70" s="1106">
        <f t="shared" si="26"/>
        <v>0</v>
      </c>
    </row>
    <row r="71" spans="1:63" s="2" customFormat="1" x14ac:dyDescent="0.2">
      <c r="A71" s="105" t="s">
        <v>87</v>
      </c>
      <c r="B71" s="618" t="s">
        <v>106</v>
      </c>
      <c r="C71" s="606" t="s">
        <v>106</v>
      </c>
      <c r="D71" s="626">
        <v>450</v>
      </c>
      <c r="E71" s="596">
        <v>-2</v>
      </c>
      <c r="F71" s="618" t="s">
        <v>106</v>
      </c>
      <c r="G71" s="605" t="s">
        <v>106</v>
      </c>
      <c r="H71" s="605" t="s">
        <v>106</v>
      </c>
      <c r="I71" s="640" t="s">
        <v>106</v>
      </c>
      <c r="J71" s="612" t="s">
        <v>106</v>
      </c>
      <c r="K71" s="642" t="s">
        <v>106</v>
      </c>
      <c r="L71" s="606" t="s">
        <v>106</v>
      </c>
      <c r="M71" s="604" t="s">
        <v>106</v>
      </c>
      <c r="N71" s="555" t="s">
        <v>106</v>
      </c>
      <c r="O71" s="606" t="s">
        <v>106</v>
      </c>
      <c r="P71" s="606" t="s">
        <v>106</v>
      </c>
      <c r="Q71" s="604" t="s">
        <v>106</v>
      </c>
      <c r="R71" s="871">
        <v>0</v>
      </c>
      <c r="S71" s="116" t="s">
        <v>106</v>
      </c>
      <c r="T71" s="116" t="s">
        <v>106</v>
      </c>
      <c r="U71" s="816" t="s">
        <v>106</v>
      </c>
      <c r="V71" s="274"/>
      <c r="W71" s="865">
        <v>0</v>
      </c>
      <c r="X71" s="773" t="s">
        <v>106</v>
      </c>
      <c r="Y71" s="782" t="s">
        <v>106</v>
      </c>
      <c r="Z71" s="274" t="s">
        <v>106</v>
      </c>
      <c r="AA71" s="865" t="s">
        <v>106</v>
      </c>
      <c r="AB71" s="773" t="s">
        <v>106</v>
      </c>
      <c r="AC71" s="782" t="s">
        <v>106</v>
      </c>
      <c r="AD71" s="274" t="s">
        <v>106</v>
      </c>
      <c r="AE71" s="865" t="s">
        <v>106</v>
      </c>
      <c r="AF71" s="780" t="s">
        <v>106</v>
      </c>
      <c r="AG71" s="50">
        <v>0</v>
      </c>
      <c r="AH71" s="274" t="s">
        <v>106</v>
      </c>
      <c r="AI71" s="865">
        <v>0</v>
      </c>
      <c r="AJ71" s="780" t="s">
        <v>106</v>
      </c>
      <c r="AK71" s="50">
        <v>0</v>
      </c>
      <c r="AL71" s="806">
        <v>0</v>
      </c>
      <c r="AM71" s="865">
        <v>0</v>
      </c>
      <c r="AN71" s="1075">
        <v>0</v>
      </c>
      <c r="AO71" s="50">
        <v>0</v>
      </c>
      <c r="AP71" s="806">
        <v>0</v>
      </c>
      <c r="AQ71" s="865">
        <v>0</v>
      </c>
      <c r="AR71" s="1075">
        <v>0</v>
      </c>
      <c r="AS71" s="50">
        <v>0</v>
      </c>
      <c r="AT71" s="806">
        <v>0</v>
      </c>
      <c r="AU71" s="865">
        <v>0</v>
      </c>
      <c r="AV71" s="1075">
        <v>0</v>
      </c>
      <c r="AW71" s="50">
        <v>0</v>
      </c>
      <c r="AX71" s="806"/>
      <c r="AY71" s="74"/>
      <c r="AZ71" s="72">
        <v>448</v>
      </c>
      <c r="BA71" s="602" t="s">
        <v>106</v>
      </c>
      <c r="BB71" s="602" t="s">
        <v>106</v>
      </c>
      <c r="BC71" s="602" t="s">
        <v>106</v>
      </c>
      <c r="BD71" s="607">
        <f t="shared" si="28"/>
        <v>0</v>
      </c>
      <c r="BE71" s="602">
        <f t="shared" si="29"/>
        <v>0</v>
      </c>
      <c r="BF71" s="602">
        <v>0</v>
      </c>
      <c r="BG71" s="898" t="s">
        <v>106</v>
      </c>
      <c r="BH71" s="1106" t="s">
        <v>106</v>
      </c>
      <c r="BI71" s="1106">
        <f t="shared" si="24"/>
        <v>0</v>
      </c>
      <c r="BJ71" s="1106">
        <f t="shared" si="25"/>
        <v>0</v>
      </c>
      <c r="BK71" s="1106">
        <f t="shared" si="26"/>
        <v>0</v>
      </c>
    </row>
    <row r="72" spans="1:63" s="2" customFormat="1" x14ac:dyDescent="0.2">
      <c r="A72" s="105" t="s">
        <v>340</v>
      </c>
      <c r="B72" s="618" t="s">
        <v>106</v>
      </c>
      <c r="C72" s="606" t="s">
        <v>106</v>
      </c>
      <c r="D72" s="606" t="s">
        <v>106</v>
      </c>
      <c r="E72" s="640" t="s">
        <v>106</v>
      </c>
      <c r="F72" s="618" t="s">
        <v>106</v>
      </c>
      <c r="G72" s="626">
        <v>9</v>
      </c>
      <c r="H72" s="606" t="s">
        <v>106</v>
      </c>
      <c r="I72" s="627">
        <v>1</v>
      </c>
      <c r="J72" s="249">
        <v>2</v>
      </c>
      <c r="K72" s="642" t="s">
        <v>106</v>
      </c>
      <c r="L72" s="206">
        <v>6</v>
      </c>
      <c r="M72" s="627">
        <v>6</v>
      </c>
      <c r="N72" s="249">
        <v>40</v>
      </c>
      <c r="O72" s="206">
        <v>10</v>
      </c>
      <c r="P72" s="206">
        <v>29</v>
      </c>
      <c r="Q72" s="627">
        <v>98</v>
      </c>
      <c r="R72" s="249">
        <v>40</v>
      </c>
      <c r="S72" s="473">
        <v>32</v>
      </c>
      <c r="T72" s="116">
        <v>25</v>
      </c>
      <c r="U72" s="816">
        <v>48</v>
      </c>
      <c r="V72" s="65"/>
      <c r="W72" s="835">
        <v>16</v>
      </c>
      <c r="X72" s="773">
        <v>9</v>
      </c>
      <c r="Y72" s="116">
        <v>8</v>
      </c>
      <c r="Z72" s="274">
        <v>18</v>
      </c>
      <c r="AA72" s="835">
        <v>45</v>
      </c>
      <c r="AB72" s="773">
        <v>27</v>
      </c>
      <c r="AC72" s="116">
        <v>18</v>
      </c>
      <c r="AD72" s="274">
        <v>25</v>
      </c>
      <c r="AE72" s="835">
        <v>36</v>
      </c>
      <c r="AF72" s="780">
        <v>32</v>
      </c>
      <c r="AG72" s="116">
        <v>36</v>
      </c>
      <c r="AH72" s="274">
        <v>129</v>
      </c>
      <c r="AI72" s="835">
        <v>20</v>
      </c>
      <c r="AJ72" s="780">
        <v>10</v>
      </c>
      <c r="AK72" s="116">
        <v>6</v>
      </c>
      <c r="AL72" s="806">
        <v>3</v>
      </c>
      <c r="AM72" s="835">
        <v>32</v>
      </c>
      <c r="AN72" s="780">
        <v>5</v>
      </c>
      <c r="AO72" s="116">
        <v>33</v>
      </c>
      <c r="AP72" s="806">
        <v>14</v>
      </c>
      <c r="AQ72" s="835">
        <v>29</v>
      </c>
      <c r="AR72" s="780">
        <v>8</v>
      </c>
      <c r="AS72" s="116">
        <v>27</v>
      </c>
      <c r="AT72" s="806">
        <v>8</v>
      </c>
      <c r="AU72" s="835">
        <v>31</v>
      </c>
      <c r="AV72" s="1075">
        <v>0</v>
      </c>
      <c r="AW72" s="116">
        <v>29</v>
      </c>
      <c r="AX72" s="806"/>
      <c r="AY72" s="74"/>
      <c r="AZ72" s="607" t="s">
        <v>106</v>
      </c>
      <c r="BA72" s="65">
        <v>10</v>
      </c>
      <c r="BB72" s="65">
        <v>14</v>
      </c>
      <c r="BC72" s="65">
        <f>SUM(N72:Q72)</f>
        <v>177</v>
      </c>
      <c r="BD72" s="801">
        <f t="shared" si="28"/>
        <v>145</v>
      </c>
      <c r="BE72" s="65">
        <f t="shared" si="29"/>
        <v>51</v>
      </c>
      <c r="BF72" s="65">
        <v>115</v>
      </c>
      <c r="BG72" s="65">
        <v>233</v>
      </c>
      <c r="BH72" s="602">
        <v>39</v>
      </c>
      <c r="BI72" s="602">
        <f t="shared" si="24"/>
        <v>84</v>
      </c>
      <c r="BJ72" s="602">
        <f t="shared" si="25"/>
        <v>72</v>
      </c>
      <c r="BK72" s="602">
        <f t="shared" si="26"/>
        <v>60</v>
      </c>
    </row>
    <row r="73" spans="1:63" s="2" customFormat="1" x14ac:dyDescent="0.2">
      <c r="A73" s="21" t="s">
        <v>335</v>
      </c>
      <c r="B73" s="618" t="s">
        <v>106</v>
      </c>
      <c r="C73" s="606" t="s">
        <v>106</v>
      </c>
      <c r="D73" s="606" t="s">
        <v>106</v>
      </c>
      <c r="E73" s="640" t="s">
        <v>106</v>
      </c>
      <c r="F73" s="618" t="s">
        <v>106</v>
      </c>
      <c r="G73" s="605" t="s">
        <v>106</v>
      </c>
      <c r="H73" s="629">
        <v>-57</v>
      </c>
      <c r="I73" s="640" t="s">
        <v>106</v>
      </c>
      <c r="J73" s="612" t="s">
        <v>106</v>
      </c>
      <c r="K73" s="208">
        <v>-37</v>
      </c>
      <c r="L73" s="206">
        <v>-3</v>
      </c>
      <c r="M73" s="604" t="s">
        <v>106</v>
      </c>
      <c r="N73" s="249">
        <v>-35</v>
      </c>
      <c r="O73" s="206">
        <v>-48</v>
      </c>
      <c r="P73" s="206">
        <v>-159</v>
      </c>
      <c r="Q73" s="627">
        <v>-163</v>
      </c>
      <c r="R73" s="249">
        <v>-458</v>
      </c>
      <c r="S73" s="473">
        <v>-223</v>
      </c>
      <c r="T73" s="116">
        <v>-574</v>
      </c>
      <c r="U73" s="816">
        <v>-180</v>
      </c>
      <c r="V73" s="65"/>
      <c r="W73" s="835">
        <v>-4</v>
      </c>
      <c r="X73" s="773">
        <v>-162</v>
      </c>
      <c r="Y73" s="116">
        <v>-158</v>
      </c>
      <c r="Z73" s="274">
        <v>-151</v>
      </c>
      <c r="AA73" s="835">
        <v>-266</v>
      </c>
      <c r="AB73" s="773">
        <v>-397</v>
      </c>
      <c r="AC73" s="116">
        <v>-555</v>
      </c>
      <c r="AD73" s="274">
        <v>-62</v>
      </c>
      <c r="AE73" s="835">
        <v>-26</v>
      </c>
      <c r="AF73" s="780">
        <v>-10</v>
      </c>
      <c r="AG73" s="116">
        <v>-2</v>
      </c>
      <c r="AH73" s="274">
        <v>-248</v>
      </c>
      <c r="AI73" s="835">
        <v>-30</v>
      </c>
      <c r="AJ73" s="780">
        <v>-2</v>
      </c>
      <c r="AK73" s="116">
        <v>-4550</v>
      </c>
      <c r="AL73" s="806">
        <v>-424</v>
      </c>
      <c r="AM73" s="835">
        <v>-715</v>
      </c>
      <c r="AN73" s="780">
        <v>-645</v>
      </c>
      <c r="AO73" s="116">
        <v>-9</v>
      </c>
      <c r="AP73" s="806">
        <v>-74</v>
      </c>
      <c r="AQ73" s="835">
        <v>-355</v>
      </c>
      <c r="AR73" s="780">
        <v>-3</v>
      </c>
      <c r="AS73" s="116">
        <v>-12</v>
      </c>
      <c r="AT73" s="806">
        <v>-257</v>
      </c>
      <c r="AU73" s="835">
        <v>-905</v>
      </c>
      <c r="AV73" s="780">
        <v>-1203</v>
      </c>
      <c r="AW73" s="116">
        <v>-1157</v>
      </c>
      <c r="AX73" s="806"/>
      <c r="AY73" s="74"/>
      <c r="AZ73" s="607" t="s">
        <v>106</v>
      </c>
      <c r="BA73" s="220">
        <v>-57</v>
      </c>
      <c r="BB73" s="220">
        <v>-40</v>
      </c>
      <c r="BC73" s="220">
        <f>SUM(N73:Q73)</f>
        <v>-405</v>
      </c>
      <c r="BD73" s="735">
        <f t="shared" si="28"/>
        <v>-1435</v>
      </c>
      <c r="BE73" s="220">
        <f t="shared" si="29"/>
        <v>-475</v>
      </c>
      <c r="BF73" s="220">
        <v>-1280</v>
      </c>
      <c r="BG73" s="65">
        <v>-286</v>
      </c>
      <c r="BH73" s="602">
        <v>-5006</v>
      </c>
      <c r="BI73" s="602">
        <f t="shared" si="24"/>
        <v>-1443</v>
      </c>
      <c r="BJ73" s="602">
        <f t="shared" si="25"/>
        <v>-627</v>
      </c>
      <c r="BK73" s="602">
        <f t="shared" si="26"/>
        <v>-3265</v>
      </c>
    </row>
    <row r="74" spans="1:63" s="2" customFormat="1" x14ac:dyDescent="0.2">
      <c r="A74" s="21" t="s">
        <v>334</v>
      </c>
      <c r="B74" s="618"/>
      <c r="C74" s="606"/>
      <c r="D74" s="606"/>
      <c r="E74" s="640"/>
      <c r="F74" s="618"/>
      <c r="G74" s="605"/>
      <c r="H74" s="629"/>
      <c r="I74" s="640"/>
      <c r="J74" s="618"/>
      <c r="K74" s="208"/>
      <c r="L74" s="206"/>
      <c r="M74" s="604"/>
      <c r="N74" s="883"/>
      <c r="O74" s="206"/>
      <c r="P74" s="206"/>
      <c r="Q74" s="627"/>
      <c r="R74" s="883"/>
      <c r="S74" s="473"/>
      <c r="T74" s="116"/>
      <c r="U74" s="816"/>
      <c r="V74" s="65"/>
      <c r="W74" s="835"/>
      <c r="X74" s="773"/>
      <c r="Y74" s="116"/>
      <c r="Z74" s="274"/>
      <c r="AA74" s="835"/>
      <c r="AB74" s="773"/>
      <c r="AC74" s="773"/>
      <c r="AD74" s="274"/>
      <c r="AE74" s="835"/>
      <c r="AF74" s="780"/>
      <c r="AG74" s="116"/>
      <c r="AH74" s="274"/>
      <c r="AI74" s="835"/>
      <c r="AJ74" s="780"/>
      <c r="AK74" s="116"/>
      <c r="AL74" s="806">
        <v>-142</v>
      </c>
      <c r="AM74" s="865">
        <v>0</v>
      </c>
      <c r="AN74" s="1075">
        <v>0</v>
      </c>
      <c r="AO74" s="50">
        <v>0</v>
      </c>
      <c r="AP74" s="806">
        <v>-128</v>
      </c>
      <c r="AQ74" s="865">
        <v>0</v>
      </c>
      <c r="AR74" s="1075">
        <v>0</v>
      </c>
      <c r="AS74" s="50">
        <v>0</v>
      </c>
      <c r="AT74" s="806">
        <v>0</v>
      </c>
      <c r="AU74" s="865">
        <v>0</v>
      </c>
      <c r="AV74" s="1075">
        <v>0</v>
      </c>
      <c r="AW74" s="50">
        <v>0</v>
      </c>
      <c r="AX74" s="806"/>
      <c r="AY74" s="74"/>
      <c r="AZ74" s="607"/>
      <c r="BA74" s="220"/>
      <c r="BB74" s="220"/>
      <c r="BC74" s="220"/>
      <c r="BD74" s="735"/>
      <c r="BE74" s="220"/>
      <c r="BF74" s="220"/>
      <c r="BG74" s="65"/>
      <c r="BH74" s="602">
        <v>-142</v>
      </c>
      <c r="BI74" s="602">
        <f t="shared" si="24"/>
        <v>-128</v>
      </c>
      <c r="BJ74" s="602">
        <f t="shared" si="25"/>
        <v>0</v>
      </c>
      <c r="BK74" s="602">
        <f t="shared" si="26"/>
        <v>0</v>
      </c>
    </row>
    <row r="75" spans="1:63" s="2" customFormat="1" x14ac:dyDescent="0.2">
      <c r="A75" s="21" t="s">
        <v>238</v>
      </c>
      <c r="B75" s="618" t="s">
        <v>106</v>
      </c>
      <c r="C75" s="606" t="s">
        <v>106</v>
      </c>
      <c r="D75" s="606" t="s">
        <v>106</v>
      </c>
      <c r="E75" s="640" t="s">
        <v>106</v>
      </c>
      <c r="F75" s="618" t="s">
        <v>106</v>
      </c>
      <c r="G75" s="606" t="s">
        <v>106</v>
      </c>
      <c r="H75" s="606" t="s">
        <v>106</v>
      </c>
      <c r="I75" s="640" t="s">
        <v>106</v>
      </c>
      <c r="J75" s="618" t="s">
        <v>106</v>
      </c>
      <c r="K75" s="606" t="s">
        <v>106</v>
      </c>
      <c r="L75" s="606" t="s">
        <v>106</v>
      </c>
      <c r="M75" s="640" t="s">
        <v>106</v>
      </c>
      <c r="N75" s="618" t="s">
        <v>106</v>
      </c>
      <c r="O75" s="606" t="s">
        <v>106</v>
      </c>
      <c r="P75" s="606" t="s">
        <v>106</v>
      </c>
      <c r="Q75" s="640" t="s">
        <v>106</v>
      </c>
      <c r="R75" s="618" t="s">
        <v>106</v>
      </c>
      <c r="S75" s="606" t="s">
        <v>106</v>
      </c>
      <c r="T75" s="606" t="s">
        <v>106</v>
      </c>
      <c r="U75" s="812" t="s">
        <v>106</v>
      </c>
      <c r="V75" s="65"/>
      <c r="W75" s="835" t="s">
        <v>106</v>
      </c>
      <c r="X75" s="773">
        <v>-2</v>
      </c>
      <c r="Y75" s="116" t="s">
        <v>106</v>
      </c>
      <c r="Z75" s="274" t="s">
        <v>106</v>
      </c>
      <c r="AA75" s="835" t="s">
        <v>106</v>
      </c>
      <c r="AB75" s="773" t="s">
        <v>106</v>
      </c>
      <c r="AC75" s="782" t="s">
        <v>106</v>
      </c>
      <c r="AD75" s="806">
        <v>0</v>
      </c>
      <c r="AE75" s="835" t="s">
        <v>106</v>
      </c>
      <c r="AF75" s="780" t="s">
        <v>106</v>
      </c>
      <c r="AG75" s="50">
        <v>0</v>
      </c>
      <c r="AH75" s="806" t="s">
        <v>106</v>
      </c>
      <c r="AI75" s="835" t="s">
        <v>106</v>
      </c>
      <c r="AJ75" s="780" t="s">
        <v>106</v>
      </c>
      <c r="AK75" s="50">
        <v>0</v>
      </c>
      <c r="AL75" s="806">
        <v>0</v>
      </c>
      <c r="AM75" s="865">
        <v>0</v>
      </c>
      <c r="AN75" s="1075">
        <v>0</v>
      </c>
      <c r="AO75" s="50">
        <v>0</v>
      </c>
      <c r="AP75" s="806">
        <v>0</v>
      </c>
      <c r="AQ75" s="865">
        <v>0</v>
      </c>
      <c r="AR75" s="1075">
        <v>0</v>
      </c>
      <c r="AS75" s="50">
        <v>0</v>
      </c>
      <c r="AT75" s="806">
        <v>0</v>
      </c>
      <c r="AU75" s="865">
        <v>0</v>
      </c>
      <c r="AV75" s="1075">
        <v>0</v>
      </c>
      <c r="AW75" s="50">
        <v>0</v>
      </c>
      <c r="AX75" s="806"/>
      <c r="AY75" s="74"/>
      <c r="AZ75" s="607" t="s">
        <v>106</v>
      </c>
      <c r="BA75" s="220" t="s">
        <v>106</v>
      </c>
      <c r="BB75" s="220" t="s">
        <v>106</v>
      </c>
      <c r="BC75" s="220" t="s">
        <v>106</v>
      </c>
      <c r="BD75" s="735" t="s">
        <v>106</v>
      </c>
      <c r="BE75" s="220">
        <f t="shared" si="29"/>
        <v>-2</v>
      </c>
      <c r="BF75" s="220" t="s">
        <v>106</v>
      </c>
      <c r="BG75" s="898" t="s">
        <v>106</v>
      </c>
      <c r="BH75" s="1106" t="s">
        <v>106</v>
      </c>
      <c r="BI75" s="1106">
        <f t="shared" si="24"/>
        <v>0</v>
      </c>
      <c r="BJ75" s="1106">
        <f t="shared" si="25"/>
        <v>0</v>
      </c>
      <c r="BK75" s="1106">
        <f t="shared" si="26"/>
        <v>0</v>
      </c>
    </row>
    <row r="76" spans="1:63" s="94" customFormat="1" ht="13.7" customHeight="1" x14ac:dyDescent="0.2">
      <c r="A76" s="952" t="s">
        <v>280</v>
      </c>
      <c r="B76" s="953" t="s">
        <v>106</v>
      </c>
      <c r="C76" s="954" t="s">
        <v>106</v>
      </c>
      <c r="D76" s="954" t="s">
        <v>106</v>
      </c>
      <c r="E76" s="955" t="s">
        <v>106</v>
      </c>
      <c r="F76" s="953" t="s">
        <v>106</v>
      </c>
      <c r="G76" s="954" t="s">
        <v>106</v>
      </c>
      <c r="H76" s="954" t="s">
        <v>106</v>
      </c>
      <c r="I76" s="955" t="s">
        <v>106</v>
      </c>
      <c r="J76" s="644" t="s">
        <v>106</v>
      </c>
      <c r="K76" s="956" t="s">
        <v>106</v>
      </c>
      <c r="L76" s="956" t="s">
        <v>106</v>
      </c>
      <c r="M76" s="675" t="s">
        <v>106</v>
      </c>
      <c r="N76" s="957" t="s">
        <v>106</v>
      </c>
      <c r="O76" s="958" t="s">
        <v>106</v>
      </c>
      <c r="P76" s="431" t="s">
        <v>106</v>
      </c>
      <c r="Q76" s="592" t="s">
        <v>106</v>
      </c>
      <c r="R76" s="957" t="s">
        <v>106</v>
      </c>
      <c r="S76" s="958" t="s">
        <v>106</v>
      </c>
      <c r="T76" s="431" t="s">
        <v>106</v>
      </c>
      <c r="U76" s="959" t="s">
        <v>106</v>
      </c>
      <c r="V76" s="592"/>
      <c r="W76" s="957" t="s">
        <v>106</v>
      </c>
      <c r="X76" s="958" t="s">
        <v>106</v>
      </c>
      <c r="Y76" s="431" t="s">
        <v>106</v>
      </c>
      <c r="Z76" s="592" t="s">
        <v>106</v>
      </c>
      <c r="AA76" s="832">
        <v>3</v>
      </c>
      <c r="AB76" s="772">
        <v>1</v>
      </c>
      <c r="AC76" s="431">
        <v>1</v>
      </c>
      <c r="AD76" s="924">
        <v>0</v>
      </c>
      <c r="AE76" s="832" t="s">
        <v>106</v>
      </c>
      <c r="AF76" s="772" t="s">
        <v>106</v>
      </c>
      <c r="AG76" s="50">
        <v>0</v>
      </c>
      <c r="AH76" s="924" t="s">
        <v>106</v>
      </c>
      <c r="AI76" s="832" t="s">
        <v>106</v>
      </c>
      <c r="AJ76" s="772" t="s">
        <v>106</v>
      </c>
      <c r="AK76" s="50">
        <v>0</v>
      </c>
      <c r="AL76" s="924">
        <v>0</v>
      </c>
      <c r="AM76" s="865">
        <v>0</v>
      </c>
      <c r="AN76" s="1075">
        <v>0</v>
      </c>
      <c r="AO76" s="50">
        <v>0</v>
      </c>
      <c r="AP76" s="924">
        <v>0</v>
      </c>
      <c r="AQ76" s="865">
        <v>0</v>
      </c>
      <c r="AR76" s="1075">
        <v>0</v>
      </c>
      <c r="AS76" s="50">
        <v>0</v>
      </c>
      <c r="AT76" s="924">
        <v>0</v>
      </c>
      <c r="AU76" s="865">
        <v>0</v>
      </c>
      <c r="AV76" s="1075">
        <v>0</v>
      </c>
      <c r="AW76" s="50">
        <v>0</v>
      </c>
      <c r="AX76" s="924"/>
      <c r="AZ76" s="607" t="s">
        <v>106</v>
      </c>
      <c r="BA76" s="602" t="s">
        <v>106</v>
      </c>
      <c r="BB76" s="602" t="s">
        <v>106</v>
      </c>
      <c r="BC76" s="602" t="s">
        <v>106</v>
      </c>
      <c r="BD76" s="602" t="s">
        <v>106</v>
      </c>
      <c r="BE76" s="602" t="s">
        <v>106</v>
      </c>
      <c r="BF76" s="599">
        <v>5</v>
      </c>
      <c r="BG76" s="898" t="s">
        <v>106</v>
      </c>
      <c r="BH76" s="1106" t="s">
        <v>106</v>
      </c>
      <c r="BI76" s="1106">
        <f t="shared" si="24"/>
        <v>0</v>
      </c>
      <c r="BJ76" s="1106">
        <f t="shared" si="25"/>
        <v>0</v>
      </c>
      <c r="BK76" s="1106">
        <f t="shared" si="26"/>
        <v>0</v>
      </c>
    </row>
    <row r="77" spans="1:63" s="94" customFormat="1" ht="13.7" customHeight="1" x14ac:dyDescent="0.2">
      <c r="A77" s="952" t="s">
        <v>375</v>
      </c>
      <c r="B77" s="953"/>
      <c r="C77" s="954"/>
      <c r="D77" s="954"/>
      <c r="E77" s="955"/>
      <c r="F77" s="953"/>
      <c r="G77" s="954"/>
      <c r="H77" s="954"/>
      <c r="I77" s="955"/>
      <c r="J77" s="644"/>
      <c r="K77" s="956"/>
      <c r="L77" s="956"/>
      <c r="M77" s="898"/>
      <c r="N77" s="957"/>
      <c r="O77" s="958"/>
      <c r="P77" s="431"/>
      <c r="Q77" s="592"/>
      <c r="R77" s="957"/>
      <c r="S77" s="958"/>
      <c r="T77" s="431"/>
      <c r="U77" s="959"/>
      <c r="V77" s="592"/>
      <c r="W77" s="957"/>
      <c r="X77" s="958"/>
      <c r="Y77" s="431"/>
      <c r="Z77" s="592"/>
      <c r="AA77" s="832"/>
      <c r="AB77" s="772"/>
      <c r="AC77" s="431"/>
      <c r="AD77" s="924"/>
      <c r="AE77" s="832"/>
      <c r="AF77" s="772"/>
      <c r="AG77" s="50"/>
      <c r="AH77" s="924"/>
      <c r="AI77" s="832"/>
      <c r="AJ77" s="772"/>
      <c r="AK77" s="50"/>
      <c r="AL77" s="924"/>
      <c r="AM77" s="865"/>
      <c r="AN77" s="1169"/>
      <c r="AO77" s="50"/>
      <c r="AP77" s="924"/>
      <c r="AQ77" s="865"/>
      <c r="AR77" s="1169"/>
      <c r="AS77" s="50"/>
      <c r="AT77" s="924">
        <v>-1</v>
      </c>
      <c r="AU77" s="865">
        <v>0</v>
      </c>
      <c r="AV77" s="1169">
        <v>-1</v>
      </c>
      <c r="AW77" s="50">
        <v>0</v>
      </c>
      <c r="AX77" s="924"/>
      <c r="AZ77" s="607"/>
      <c r="BA77" s="602"/>
      <c r="BB77" s="602"/>
      <c r="BC77" s="602"/>
      <c r="BD77" s="602"/>
      <c r="BE77" s="602"/>
      <c r="BF77" s="1150"/>
      <c r="BG77" s="898"/>
      <c r="BH77" s="1106"/>
      <c r="BI77" s="1106"/>
      <c r="BJ77" s="1106">
        <f t="shared" si="25"/>
        <v>-1</v>
      </c>
      <c r="BK77" s="1106">
        <f t="shared" si="26"/>
        <v>-1</v>
      </c>
    </row>
    <row r="78" spans="1:63" s="2" customFormat="1" x14ac:dyDescent="0.2">
      <c r="A78" s="40" t="s">
        <v>88</v>
      </c>
      <c r="B78" s="631">
        <v>-11</v>
      </c>
      <c r="C78" s="632">
        <v>-3</v>
      </c>
      <c r="D78" s="632">
        <v>-48</v>
      </c>
      <c r="E78" s="633">
        <v>-95</v>
      </c>
      <c r="F78" s="631">
        <v>8</v>
      </c>
      <c r="G78" s="632">
        <v>-39</v>
      </c>
      <c r="H78" s="632">
        <v>-883</v>
      </c>
      <c r="I78" s="633">
        <v>-12</v>
      </c>
      <c r="J78" s="250">
        <v>-28</v>
      </c>
      <c r="K78" s="209">
        <v>-79</v>
      </c>
      <c r="L78" s="632">
        <v>-258</v>
      </c>
      <c r="M78" s="595">
        <v>-209</v>
      </c>
      <c r="N78" s="250">
        <v>-90</v>
      </c>
      <c r="O78" s="632">
        <v>-131</v>
      </c>
      <c r="P78" s="632">
        <v>134</v>
      </c>
      <c r="Q78" s="595">
        <v>-511</v>
      </c>
      <c r="R78" s="250">
        <v>-162</v>
      </c>
      <c r="S78" s="683">
        <v>-194</v>
      </c>
      <c r="T78" s="165">
        <v>-371</v>
      </c>
      <c r="U78" s="819">
        <v>173</v>
      </c>
      <c r="V78" s="595"/>
      <c r="W78" s="838">
        <v>1</v>
      </c>
      <c r="X78" s="765">
        <v>828</v>
      </c>
      <c r="Y78" s="165">
        <v>-208</v>
      </c>
      <c r="Z78" s="277">
        <v>-1070</v>
      </c>
      <c r="AA78" s="838">
        <v>-441</v>
      </c>
      <c r="AB78" s="765">
        <v>-514</v>
      </c>
      <c r="AC78" s="165">
        <v>-191</v>
      </c>
      <c r="AD78" s="1039">
        <v>-246</v>
      </c>
      <c r="AE78" s="838">
        <v>-2722</v>
      </c>
      <c r="AF78" s="1067">
        <v>18</v>
      </c>
      <c r="AG78" s="165">
        <v>-59</v>
      </c>
      <c r="AH78" s="1039">
        <v>-123</v>
      </c>
      <c r="AI78" s="838">
        <v>-10</v>
      </c>
      <c r="AJ78" s="1067">
        <v>-1266</v>
      </c>
      <c r="AK78" s="165">
        <v>-3609</v>
      </c>
      <c r="AL78" s="1115">
        <v>288</v>
      </c>
      <c r="AM78" s="838">
        <v>-756</v>
      </c>
      <c r="AN78" s="1067">
        <v>463</v>
      </c>
      <c r="AO78" s="165">
        <v>-95</v>
      </c>
      <c r="AP78" s="1115">
        <v>-1443</v>
      </c>
      <c r="AQ78" s="838">
        <v>-431</v>
      </c>
      <c r="AR78" s="1067">
        <v>1885</v>
      </c>
      <c r="AS78" s="165">
        <v>-124</v>
      </c>
      <c r="AT78" s="1115">
        <v>-2165</v>
      </c>
      <c r="AU78" s="838">
        <v>-979</v>
      </c>
      <c r="AV78" s="1067">
        <v>619</v>
      </c>
      <c r="AW78" s="165">
        <v>-1280</v>
      </c>
      <c r="AX78" s="1115"/>
      <c r="AY78" s="74"/>
      <c r="AZ78" s="544">
        <v>-157</v>
      </c>
      <c r="BA78" s="120">
        <v>-926</v>
      </c>
      <c r="BB78" s="120">
        <v>-574</v>
      </c>
      <c r="BC78" s="120">
        <f>SUM(N78:Q78)</f>
        <v>-598</v>
      </c>
      <c r="BD78" s="544">
        <f t="shared" si="28"/>
        <v>-554</v>
      </c>
      <c r="BE78" s="120">
        <f t="shared" si="29"/>
        <v>-449</v>
      </c>
      <c r="BF78" s="120">
        <v>-1392</v>
      </c>
      <c r="BG78" s="1041">
        <v>-2886</v>
      </c>
      <c r="BH78" s="1109">
        <v>-4597</v>
      </c>
      <c r="BI78" s="1109">
        <f t="shared" si="24"/>
        <v>-1831</v>
      </c>
      <c r="BJ78" s="1109">
        <f t="shared" si="25"/>
        <v>-835</v>
      </c>
      <c r="BK78" s="1109">
        <f t="shared" si="26"/>
        <v>-1640</v>
      </c>
    </row>
    <row r="79" spans="1:63" s="2" customFormat="1" ht="10.15" customHeight="1" x14ac:dyDescent="0.2">
      <c r="A79" s="21"/>
      <c r="B79" s="628"/>
      <c r="C79" s="629"/>
      <c r="D79" s="629"/>
      <c r="E79" s="630"/>
      <c r="F79" s="248"/>
      <c r="G79" s="207"/>
      <c r="H79" s="629"/>
      <c r="I79" s="591"/>
      <c r="J79" s="248"/>
      <c r="K79" s="207"/>
      <c r="L79" s="629"/>
      <c r="M79" s="591"/>
      <c r="N79" s="246"/>
      <c r="O79" s="57"/>
      <c r="P79" s="57"/>
      <c r="Q79" s="591"/>
      <c r="R79" s="246"/>
      <c r="S79" s="57"/>
      <c r="T79" s="57"/>
      <c r="U79" s="811"/>
      <c r="V79" s="591"/>
      <c r="W79" s="830"/>
      <c r="X79" s="264"/>
      <c r="Y79" s="57"/>
      <c r="Z79" s="260"/>
      <c r="AA79" s="830"/>
      <c r="AB79" s="264"/>
      <c r="AC79" s="57"/>
      <c r="AD79" s="260"/>
      <c r="AE79" s="830"/>
      <c r="AF79" s="772"/>
      <c r="AG79" s="57"/>
      <c r="AH79" s="260"/>
      <c r="AI79" s="830"/>
      <c r="AJ79" s="772"/>
      <c r="AK79" s="57"/>
      <c r="AL79" s="300"/>
      <c r="AM79" s="830"/>
      <c r="AN79" s="772"/>
      <c r="AO79" s="57"/>
      <c r="AP79" s="300"/>
      <c r="AQ79" s="830"/>
      <c r="AR79" s="772"/>
      <c r="AS79" s="57"/>
      <c r="AT79" s="300"/>
      <c r="AU79" s="830"/>
      <c r="AV79" s="772"/>
      <c r="AW79" s="57"/>
      <c r="AX79" s="300"/>
      <c r="AZ79" s="55"/>
      <c r="BA79" s="66"/>
      <c r="BB79" s="71"/>
      <c r="BC79" s="71"/>
      <c r="BD79" s="72"/>
      <c r="BE79" s="71"/>
      <c r="BF79" s="71"/>
      <c r="BG79" s="71"/>
      <c r="BH79" s="509"/>
      <c r="BI79" s="509"/>
      <c r="BJ79" s="509"/>
      <c r="BK79" s="509"/>
    </row>
    <row r="80" spans="1:63" s="2" customFormat="1" x14ac:dyDescent="0.2">
      <c r="A80" s="40" t="s">
        <v>89</v>
      </c>
      <c r="B80" s="631">
        <v>-121</v>
      </c>
      <c r="C80" s="632">
        <v>24</v>
      </c>
      <c r="D80" s="632">
        <v>61</v>
      </c>
      <c r="E80" s="633">
        <v>-29</v>
      </c>
      <c r="F80" s="250">
        <v>-49</v>
      </c>
      <c r="G80" s="209">
        <v>-29</v>
      </c>
      <c r="H80" s="632">
        <v>-796</v>
      </c>
      <c r="I80" s="595">
        <v>-79</v>
      </c>
      <c r="J80" s="250">
        <v>24</v>
      </c>
      <c r="K80" s="209">
        <v>108</v>
      </c>
      <c r="L80" s="632">
        <v>-137</v>
      </c>
      <c r="M80" s="595">
        <v>-90</v>
      </c>
      <c r="N80" s="250">
        <v>-14</v>
      </c>
      <c r="O80" s="632">
        <v>-27</v>
      </c>
      <c r="P80" s="632">
        <v>366</v>
      </c>
      <c r="Q80" s="595">
        <v>-272</v>
      </c>
      <c r="R80" s="250">
        <v>55</v>
      </c>
      <c r="S80" s="165">
        <v>-61</v>
      </c>
      <c r="T80" s="165">
        <v>-64</v>
      </c>
      <c r="U80" s="819">
        <v>597</v>
      </c>
      <c r="V80" s="595"/>
      <c r="W80" s="838">
        <v>186</v>
      </c>
      <c r="X80" s="765">
        <v>1085</v>
      </c>
      <c r="Y80" s="165">
        <v>56</v>
      </c>
      <c r="Z80" s="277">
        <v>-876</v>
      </c>
      <c r="AA80" s="838">
        <v>-133</v>
      </c>
      <c r="AB80" s="765">
        <v>-139</v>
      </c>
      <c r="AC80" s="165">
        <v>222</v>
      </c>
      <c r="AD80" s="277">
        <v>334</v>
      </c>
      <c r="AE80" s="838">
        <v>331</v>
      </c>
      <c r="AF80" s="1067">
        <v>401</v>
      </c>
      <c r="AG80" s="165">
        <v>421</v>
      </c>
      <c r="AH80" s="277">
        <v>480</v>
      </c>
      <c r="AI80" s="838">
        <v>436</v>
      </c>
      <c r="AJ80" s="1067">
        <v>-995</v>
      </c>
      <c r="AK80" s="165">
        <v>-1036</v>
      </c>
      <c r="AL80" s="1114">
        <v>845</v>
      </c>
      <c r="AM80" s="838">
        <v>-596</v>
      </c>
      <c r="AN80" s="1067">
        <v>836</v>
      </c>
      <c r="AO80" s="165">
        <v>513</v>
      </c>
      <c r="AP80" s="1114">
        <v>-2495</v>
      </c>
      <c r="AQ80" s="838">
        <v>44</v>
      </c>
      <c r="AR80" s="1067">
        <v>2186</v>
      </c>
      <c r="AS80" s="165">
        <v>298</v>
      </c>
      <c r="AT80" s="1114">
        <v>-1299</v>
      </c>
      <c r="AU80" s="838">
        <v>-428</v>
      </c>
      <c r="AV80" s="1067">
        <v>1066</v>
      </c>
      <c r="AW80" s="165">
        <v>-604</v>
      </c>
      <c r="AX80" s="1114"/>
      <c r="AY80" s="74"/>
      <c r="AZ80" s="544">
        <v>-65</v>
      </c>
      <c r="BA80" s="120">
        <v>-953</v>
      </c>
      <c r="BB80" s="120">
        <v>-95</v>
      </c>
      <c r="BC80" s="120">
        <f>SUM(N80:Q80)</f>
        <v>53</v>
      </c>
      <c r="BD80" s="544">
        <f>SUM(R80:U80)</f>
        <v>527</v>
      </c>
      <c r="BE80" s="120">
        <f>SUM(W80:Z80)</f>
        <v>451</v>
      </c>
      <c r="BF80" s="120">
        <v>284</v>
      </c>
      <c r="BG80" s="120">
        <v>1633</v>
      </c>
      <c r="BH80" s="1104">
        <v>-750</v>
      </c>
      <c r="BI80" s="1104">
        <f>SUM(AM80:AP80)</f>
        <v>-1742</v>
      </c>
      <c r="BJ80" s="1104">
        <f>SUM(AQ80:AT80)</f>
        <v>1229</v>
      </c>
      <c r="BK80" s="1104">
        <f>AU80+AV80+AW80+AX80</f>
        <v>34</v>
      </c>
    </row>
    <row r="81" spans="1:63" s="2" customFormat="1" ht="13.7" customHeight="1" x14ac:dyDescent="0.2">
      <c r="A81" s="22" t="s">
        <v>90</v>
      </c>
      <c r="B81" s="628"/>
      <c r="C81" s="629"/>
      <c r="D81" s="629"/>
      <c r="E81" s="630"/>
      <c r="F81" s="248"/>
      <c r="G81" s="207"/>
      <c r="H81" s="629"/>
      <c r="I81" s="591"/>
      <c r="J81" s="248"/>
      <c r="K81" s="207"/>
      <c r="L81" s="629"/>
      <c r="M81" s="591"/>
      <c r="N81" s="246"/>
      <c r="O81" s="57"/>
      <c r="P81" s="57"/>
      <c r="Q81" s="591"/>
      <c r="R81" s="246"/>
      <c r="S81" s="57"/>
      <c r="T81" s="57"/>
      <c r="U81" s="811"/>
      <c r="V81" s="591"/>
      <c r="W81" s="830"/>
      <c r="X81" s="264"/>
      <c r="Y81" s="57"/>
      <c r="Z81" s="260"/>
      <c r="AA81" s="830"/>
      <c r="AB81" s="264"/>
      <c r="AC81" s="57"/>
      <c r="AD81" s="260"/>
      <c r="AE81" s="830"/>
      <c r="AF81" s="772"/>
      <c r="AG81" s="57"/>
      <c r="AH81" s="260"/>
      <c r="AI81" s="830"/>
      <c r="AJ81" s="772"/>
      <c r="AK81" s="57"/>
      <c r="AL81" s="300"/>
      <c r="AM81" s="830"/>
      <c r="AN81" s="772"/>
      <c r="AO81" s="57"/>
      <c r="AP81" s="300"/>
      <c r="AQ81" s="830"/>
      <c r="AR81" s="772"/>
      <c r="AS81" s="57"/>
      <c r="AT81" s="300"/>
      <c r="AU81" s="830"/>
      <c r="AV81" s="772"/>
      <c r="AW81" s="57"/>
      <c r="AX81" s="300"/>
      <c r="AZ81" s="55"/>
      <c r="BA81" s="66"/>
      <c r="BB81" s="71"/>
      <c r="BC81" s="71"/>
      <c r="BD81" s="72"/>
      <c r="BE81" s="71"/>
      <c r="BF81" s="71"/>
      <c r="BG81" s="71"/>
      <c r="BH81" s="509"/>
      <c r="BI81" s="509"/>
      <c r="BJ81" s="509"/>
      <c r="BK81" s="509"/>
    </row>
    <row r="82" spans="1:63" s="2" customFormat="1" x14ac:dyDescent="0.2">
      <c r="A82" s="21" t="s">
        <v>75</v>
      </c>
      <c r="B82" s="625">
        <v>2</v>
      </c>
      <c r="C82" s="626">
        <v>6</v>
      </c>
      <c r="D82" s="626">
        <v>7</v>
      </c>
      <c r="E82" s="627">
        <v>-5</v>
      </c>
      <c r="F82" s="248">
        <v>16</v>
      </c>
      <c r="G82" s="207">
        <v>4</v>
      </c>
      <c r="H82" s="606" t="s">
        <v>106</v>
      </c>
      <c r="I82" s="604" t="s">
        <v>106</v>
      </c>
      <c r="J82" s="617" t="s">
        <v>106</v>
      </c>
      <c r="K82" s="634" t="s">
        <v>106</v>
      </c>
      <c r="L82" s="606" t="s">
        <v>106</v>
      </c>
      <c r="M82" s="604" t="s">
        <v>106</v>
      </c>
      <c r="N82" s="552">
        <v>0</v>
      </c>
      <c r="O82" s="606" t="s">
        <v>106</v>
      </c>
      <c r="P82" s="606" t="s">
        <v>106</v>
      </c>
      <c r="Q82" s="604" t="s">
        <v>106</v>
      </c>
      <c r="R82" s="552">
        <v>0</v>
      </c>
      <c r="S82" s="116" t="s">
        <v>106</v>
      </c>
      <c r="T82" s="116" t="s">
        <v>106</v>
      </c>
      <c r="U82" s="642" t="s">
        <v>106</v>
      </c>
      <c r="V82" s="65"/>
      <c r="W82" s="552">
        <v>0</v>
      </c>
      <c r="X82" s="776" t="s">
        <v>106</v>
      </c>
      <c r="Y82" s="776" t="s">
        <v>106</v>
      </c>
      <c r="Z82" s="896" t="s">
        <v>106</v>
      </c>
      <c r="AA82" s="552" t="s">
        <v>106</v>
      </c>
      <c r="AB82" s="776" t="s">
        <v>106</v>
      </c>
      <c r="AC82" s="776" t="s">
        <v>106</v>
      </c>
      <c r="AD82" s="896" t="s">
        <v>106</v>
      </c>
      <c r="AE82" s="552" t="s">
        <v>106</v>
      </c>
      <c r="AF82" s="1070" t="s">
        <v>106</v>
      </c>
      <c r="AG82" s="776" t="s">
        <v>106</v>
      </c>
      <c r="AH82" s="896" t="s">
        <v>106</v>
      </c>
      <c r="AI82" s="552">
        <v>0</v>
      </c>
      <c r="AJ82" s="1070" t="s">
        <v>106</v>
      </c>
      <c r="AK82" s="776" t="s">
        <v>106</v>
      </c>
      <c r="AL82" s="602" t="s">
        <v>106</v>
      </c>
      <c r="AM82" s="552" t="s">
        <v>106</v>
      </c>
      <c r="AN82" s="1075">
        <v>0</v>
      </c>
      <c r="AO82" s="1075">
        <v>0</v>
      </c>
      <c r="AP82" s="602">
        <v>0</v>
      </c>
      <c r="AQ82" s="552">
        <v>0</v>
      </c>
      <c r="AR82" s="1075">
        <v>0</v>
      </c>
      <c r="AS82" s="1075">
        <v>0</v>
      </c>
      <c r="AT82" s="602">
        <v>0</v>
      </c>
      <c r="AU82" s="552">
        <v>0</v>
      </c>
      <c r="AV82" s="1075">
        <v>0</v>
      </c>
      <c r="AW82" s="1075">
        <v>0</v>
      </c>
      <c r="AX82" s="602"/>
      <c r="AY82" s="74"/>
      <c r="AZ82" s="72">
        <v>10</v>
      </c>
      <c r="BA82" s="71">
        <v>20</v>
      </c>
      <c r="BB82" s="602" t="s">
        <v>106</v>
      </c>
      <c r="BC82" s="602" t="s">
        <v>106</v>
      </c>
      <c r="BD82" s="607">
        <f t="shared" ref="BD82:BD86" si="30">SUM(R82:U82)</f>
        <v>0</v>
      </c>
      <c r="BE82" s="602">
        <f>SUM(W82:Z82)</f>
        <v>0</v>
      </c>
      <c r="BF82" s="602">
        <v>0</v>
      </c>
      <c r="BG82" s="602" t="s">
        <v>106</v>
      </c>
      <c r="BH82" s="602" t="s">
        <v>106</v>
      </c>
      <c r="BI82" s="602">
        <f>SUM(AM82:AP82)</f>
        <v>0</v>
      </c>
      <c r="BJ82" s="602">
        <f t="shared" ref="BJ82:BJ86" si="31">SUM(AQ82:AT82)</f>
        <v>0</v>
      </c>
      <c r="BK82" s="602">
        <f t="shared" ref="BK82:BK86" si="32">AU82+AV82+AW82+AX82</f>
        <v>0</v>
      </c>
    </row>
    <row r="83" spans="1:63" s="2" customFormat="1" x14ac:dyDescent="0.2">
      <c r="A83" s="21" t="s">
        <v>91</v>
      </c>
      <c r="B83" s="625">
        <v>-2</v>
      </c>
      <c r="C83" s="626">
        <v>-5</v>
      </c>
      <c r="D83" s="626">
        <v>-8</v>
      </c>
      <c r="E83" s="627">
        <v>-2</v>
      </c>
      <c r="F83" s="248">
        <v>-10</v>
      </c>
      <c r="G83" s="207">
        <v>-10</v>
      </c>
      <c r="H83" s="562">
        <v>842</v>
      </c>
      <c r="I83" s="65">
        <v>-31</v>
      </c>
      <c r="J83" s="617" t="s">
        <v>106</v>
      </c>
      <c r="K83" s="425">
        <v>-45</v>
      </c>
      <c r="L83" s="606" t="s">
        <v>106</v>
      </c>
      <c r="M83" s="604" t="s">
        <v>106</v>
      </c>
      <c r="N83" s="552">
        <v>0</v>
      </c>
      <c r="O83" s="606" t="s">
        <v>106</v>
      </c>
      <c r="P83" s="606" t="s">
        <v>106</v>
      </c>
      <c r="Q83" s="604" t="s">
        <v>106</v>
      </c>
      <c r="R83" s="552">
        <v>0</v>
      </c>
      <c r="S83" s="116" t="s">
        <v>106</v>
      </c>
      <c r="T83" s="116" t="s">
        <v>106</v>
      </c>
      <c r="U83" s="642" t="s">
        <v>106</v>
      </c>
      <c r="V83" s="274"/>
      <c r="W83" s="552">
        <v>0</v>
      </c>
      <c r="X83" s="776" t="s">
        <v>106</v>
      </c>
      <c r="Y83" s="776" t="s">
        <v>106</v>
      </c>
      <c r="Z83" s="896" t="s">
        <v>106</v>
      </c>
      <c r="AA83" s="552" t="s">
        <v>106</v>
      </c>
      <c r="AB83" s="776" t="s">
        <v>106</v>
      </c>
      <c r="AC83" s="776" t="s">
        <v>106</v>
      </c>
      <c r="AD83" s="896" t="s">
        <v>106</v>
      </c>
      <c r="AE83" s="552" t="s">
        <v>106</v>
      </c>
      <c r="AF83" s="1070" t="s">
        <v>106</v>
      </c>
      <c r="AG83" s="776" t="s">
        <v>106</v>
      </c>
      <c r="AH83" s="896" t="s">
        <v>106</v>
      </c>
      <c r="AI83" s="552">
        <v>0</v>
      </c>
      <c r="AJ83" s="1070" t="s">
        <v>106</v>
      </c>
      <c r="AK83" s="776" t="s">
        <v>106</v>
      </c>
      <c r="AL83" s="602" t="s">
        <v>106</v>
      </c>
      <c r="AM83" s="552" t="s">
        <v>106</v>
      </c>
      <c r="AN83" s="1075">
        <v>0</v>
      </c>
      <c r="AO83" s="1075">
        <v>0</v>
      </c>
      <c r="AP83" s="602">
        <v>0</v>
      </c>
      <c r="AQ83" s="552">
        <v>0</v>
      </c>
      <c r="AR83" s="1075">
        <v>0</v>
      </c>
      <c r="AS83" s="1075">
        <v>0</v>
      </c>
      <c r="AT83" s="602">
        <v>0</v>
      </c>
      <c r="AU83" s="552">
        <v>0</v>
      </c>
      <c r="AV83" s="1075">
        <v>0</v>
      </c>
      <c r="AW83" s="1075">
        <v>0</v>
      </c>
      <c r="AX83" s="602"/>
      <c r="AY83" s="74"/>
      <c r="AZ83" s="72">
        <v>-17</v>
      </c>
      <c r="BA83" s="71">
        <v>791</v>
      </c>
      <c r="BB83" s="71">
        <v>-45</v>
      </c>
      <c r="BC83" s="602" t="s">
        <v>106</v>
      </c>
      <c r="BD83" s="607">
        <f t="shared" si="30"/>
        <v>0</v>
      </c>
      <c r="BE83" s="602">
        <f>SUM(W83:Z83)</f>
        <v>0</v>
      </c>
      <c r="BF83" s="602">
        <v>0</v>
      </c>
      <c r="BG83" s="602" t="s">
        <v>106</v>
      </c>
      <c r="BH83" s="602" t="s">
        <v>106</v>
      </c>
      <c r="BI83" s="602">
        <f>SUM(AM83:AP83)</f>
        <v>0</v>
      </c>
      <c r="BJ83" s="602">
        <f t="shared" si="31"/>
        <v>0</v>
      </c>
      <c r="BK83" s="602">
        <f t="shared" si="32"/>
        <v>0</v>
      </c>
    </row>
    <row r="84" spans="1:63" s="2" customFormat="1" x14ac:dyDescent="0.2">
      <c r="A84" s="21" t="s">
        <v>88</v>
      </c>
      <c r="B84" s="618" t="s">
        <v>106</v>
      </c>
      <c r="C84" s="606" t="s">
        <v>106</v>
      </c>
      <c r="D84" s="606" t="s">
        <v>106</v>
      </c>
      <c r="E84" s="627">
        <v>2</v>
      </c>
      <c r="F84" s="613" t="s">
        <v>106</v>
      </c>
      <c r="G84" s="210">
        <v>-2</v>
      </c>
      <c r="H84" s="606" t="s">
        <v>106</v>
      </c>
      <c r="I84" s="604" t="s">
        <v>106</v>
      </c>
      <c r="J84" s="613" t="s">
        <v>106</v>
      </c>
      <c r="K84" s="647" t="s">
        <v>106</v>
      </c>
      <c r="L84" s="606" t="s">
        <v>106</v>
      </c>
      <c r="M84" s="604" t="s">
        <v>106</v>
      </c>
      <c r="N84" s="556">
        <v>0</v>
      </c>
      <c r="O84" s="606" t="s">
        <v>106</v>
      </c>
      <c r="P84" s="606" t="s">
        <v>106</v>
      </c>
      <c r="Q84" s="604" t="s">
        <v>106</v>
      </c>
      <c r="R84" s="556">
        <v>0</v>
      </c>
      <c r="S84" s="116" t="s">
        <v>106</v>
      </c>
      <c r="T84" s="116" t="s">
        <v>106</v>
      </c>
      <c r="U84" s="642" t="s">
        <v>106</v>
      </c>
      <c r="V84" s="65"/>
      <c r="W84" s="556">
        <v>0</v>
      </c>
      <c r="X84" s="776" t="s">
        <v>106</v>
      </c>
      <c r="Y84" s="776" t="s">
        <v>106</v>
      </c>
      <c r="Z84" s="896" t="s">
        <v>106</v>
      </c>
      <c r="AA84" s="556" t="s">
        <v>106</v>
      </c>
      <c r="AB84" s="776" t="s">
        <v>106</v>
      </c>
      <c r="AC84" s="776" t="s">
        <v>106</v>
      </c>
      <c r="AD84" s="896" t="s">
        <v>106</v>
      </c>
      <c r="AE84" s="556" t="s">
        <v>106</v>
      </c>
      <c r="AF84" s="1070" t="s">
        <v>106</v>
      </c>
      <c r="AG84" s="776" t="s">
        <v>106</v>
      </c>
      <c r="AH84" s="896" t="s">
        <v>106</v>
      </c>
      <c r="AI84" s="556">
        <v>0</v>
      </c>
      <c r="AJ84" s="1070" t="s">
        <v>106</v>
      </c>
      <c r="AK84" s="776" t="s">
        <v>106</v>
      </c>
      <c r="AL84" s="602" t="s">
        <v>106</v>
      </c>
      <c r="AM84" s="556" t="s">
        <v>106</v>
      </c>
      <c r="AN84" s="1075">
        <v>0</v>
      </c>
      <c r="AO84" s="1075">
        <v>0</v>
      </c>
      <c r="AP84" s="602">
        <v>0</v>
      </c>
      <c r="AQ84" s="552">
        <v>0</v>
      </c>
      <c r="AR84" s="1075">
        <v>0</v>
      </c>
      <c r="AS84" s="1075">
        <v>0</v>
      </c>
      <c r="AT84" s="602">
        <v>0</v>
      </c>
      <c r="AU84" s="552">
        <v>0</v>
      </c>
      <c r="AV84" s="1075">
        <v>0</v>
      </c>
      <c r="AW84" s="1075">
        <v>0</v>
      </c>
      <c r="AX84" s="602"/>
      <c r="AY84" s="74"/>
      <c r="AZ84" s="72">
        <v>2</v>
      </c>
      <c r="BA84" s="71">
        <v>-2</v>
      </c>
      <c r="BB84" s="602" t="s">
        <v>106</v>
      </c>
      <c r="BC84" s="602" t="s">
        <v>106</v>
      </c>
      <c r="BD84" s="607">
        <f t="shared" si="30"/>
        <v>0</v>
      </c>
      <c r="BE84" s="602">
        <f>SUM(W84:Z84)</f>
        <v>0</v>
      </c>
      <c r="BF84" s="602">
        <v>0</v>
      </c>
      <c r="BG84" s="602" t="s">
        <v>106</v>
      </c>
      <c r="BH84" s="602" t="s">
        <v>106</v>
      </c>
      <c r="BI84" s="602">
        <f>SUM(AM84:AP84)</f>
        <v>0</v>
      </c>
      <c r="BJ84" s="602">
        <f t="shared" si="31"/>
        <v>0</v>
      </c>
      <c r="BK84" s="602">
        <f t="shared" si="32"/>
        <v>0</v>
      </c>
    </row>
    <row r="85" spans="1:63" s="2" customFormat="1" x14ac:dyDescent="0.2">
      <c r="A85" s="40" t="s">
        <v>92</v>
      </c>
      <c r="B85" s="635" t="s">
        <v>106</v>
      </c>
      <c r="C85" s="632">
        <v>1</v>
      </c>
      <c r="D85" s="632">
        <v>-1</v>
      </c>
      <c r="E85" s="633">
        <v>-5</v>
      </c>
      <c r="F85" s="250">
        <v>6</v>
      </c>
      <c r="G85" s="209">
        <v>-8</v>
      </c>
      <c r="H85" s="632">
        <v>842</v>
      </c>
      <c r="I85" s="595">
        <v>-31</v>
      </c>
      <c r="J85" s="672" t="s">
        <v>106</v>
      </c>
      <c r="K85" s="426">
        <v>-45</v>
      </c>
      <c r="L85" s="673" t="s">
        <v>106</v>
      </c>
      <c r="M85" s="674" t="s">
        <v>106</v>
      </c>
      <c r="N85" s="558">
        <v>0</v>
      </c>
      <c r="O85" s="673" t="s">
        <v>106</v>
      </c>
      <c r="P85" s="673" t="s">
        <v>106</v>
      </c>
      <c r="Q85" s="674" t="s">
        <v>106</v>
      </c>
      <c r="R85" s="558">
        <v>0</v>
      </c>
      <c r="S85" s="165" t="s">
        <v>106</v>
      </c>
      <c r="T85" s="165" t="s">
        <v>106</v>
      </c>
      <c r="U85" s="823" t="s">
        <v>106</v>
      </c>
      <c r="V85" s="277"/>
      <c r="W85" s="558">
        <v>0</v>
      </c>
      <c r="X85" s="784" t="s">
        <v>106</v>
      </c>
      <c r="Y85" s="784" t="s">
        <v>106</v>
      </c>
      <c r="Z85" s="897" t="s">
        <v>106</v>
      </c>
      <c r="AA85" s="558" t="s">
        <v>106</v>
      </c>
      <c r="AB85" s="784" t="s">
        <v>106</v>
      </c>
      <c r="AC85" s="784" t="s">
        <v>106</v>
      </c>
      <c r="AD85" s="897" t="s">
        <v>106</v>
      </c>
      <c r="AE85" s="558" t="s">
        <v>106</v>
      </c>
      <c r="AF85" s="1071" t="s">
        <v>106</v>
      </c>
      <c r="AG85" s="784" t="s">
        <v>106</v>
      </c>
      <c r="AH85" s="897" t="s">
        <v>106</v>
      </c>
      <c r="AI85" s="558">
        <v>0</v>
      </c>
      <c r="AJ85" s="1071" t="s">
        <v>106</v>
      </c>
      <c r="AK85" s="784" t="s">
        <v>106</v>
      </c>
      <c r="AL85" s="1116" t="s">
        <v>106</v>
      </c>
      <c r="AM85" s="558" t="s">
        <v>106</v>
      </c>
      <c r="AN85" s="1075">
        <v>0</v>
      </c>
      <c r="AO85" s="1075">
        <v>0</v>
      </c>
      <c r="AP85" s="1116">
        <v>0</v>
      </c>
      <c r="AQ85" s="552">
        <v>0</v>
      </c>
      <c r="AR85" s="1075">
        <v>0</v>
      </c>
      <c r="AS85" s="1075">
        <v>0</v>
      </c>
      <c r="AT85" s="1116">
        <v>0</v>
      </c>
      <c r="AU85" s="552">
        <v>0</v>
      </c>
      <c r="AV85" s="1075">
        <v>0</v>
      </c>
      <c r="AW85" s="1075">
        <v>0</v>
      </c>
      <c r="AX85" s="1116"/>
      <c r="AY85" s="74"/>
      <c r="AZ85" s="544">
        <v>-5</v>
      </c>
      <c r="BA85" s="120">
        <v>809</v>
      </c>
      <c r="BB85" s="120">
        <v>-45</v>
      </c>
      <c r="BC85" s="603" t="s">
        <v>106</v>
      </c>
      <c r="BD85" s="804">
        <f t="shared" si="30"/>
        <v>0</v>
      </c>
      <c r="BE85" s="603">
        <f>SUM(W85:Z85)</f>
        <v>0</v>
      </c>
      <c r="BF85" s="603">
        <v>0</v>
      </c>
      <c r="BG85" s="603" t="s">
        <v>106</v>
      </c>
      <c r="BH85" s="603" t="s">
        <v>106</v>
      </c>
      <c r="BI85" s="603">
        <f>SUM(AM85:AP85)</f>
        <v>0</v>
      </c>
      <c r="BJ85" s="603">
        <f t="shared" si="31"/>
        <v>0</v>
      </c>
      <c r="BK85" s="603">
        <f t="shared" si="32"/>
        <v>0</v>
      </c>
    </row>
    <row r="86" spans="1:63" s="2" customFormat="1" x14ac:dyDescent="0.2">
      <c r="A86" s="40" t="s">
        <v>93</v>
      </c>
      <c r="B86" s="631">
        <v>-121</v>
      </c>
      <c r="C86" s="632">
        <v>25</v>
      </c>
      <c r="D86" s="632">
        <v>60</v>
      </c>
      <c r="E86" s="633">
        <v>-34</v>
      </c>
      <c r="F86" s="250">
        <v>-43</v>
      </c>
      <c r="G86" s="209">
        <v>-37</v>
      </c>
      <c r="H86" s="632">
        <v>46</v>
      </c>
      <c r="I86" s="595">
        <v>-110</v>
      </c>
      <c r="J86" s="250">
        <v>24</v>
      </c>
      <c r="K86" s="209">
        <v>63</v>
      </c>
      <c r="L86" s="632">
        <v>-137</v>
      </c>
      <c r="M86" s="595">
        <v>-90</v>
      </c>
      <c r="N86" s="250">
        <v>-14</v>
      </c>
      <c r="O86" s="632">
        <v>-27</v>
      </c>
      <c r="P86" s="632">
        <v>366</v>
      </c>
      <c r="Q86" s="595">
        <v>-272</v>
      </c>
      <c r="R86" s="250">
        <v>55</v>
      </c>
      <c r="S86" s="165">
        <v>-61</v>
      </c>
      <c r="T86" s="165">
        <v>-64</v>
      </c>
      <c r="U86" s="819">
        <v>597</v>
      </c>
      <c r="V86" s="595"/>
      <c r="W86" s="838">
        <v>186</v>
      </c>
      <c r="X86" s="765">
        <v>1085</v>
      </c>
      <c r="Y86" s="165">
        <v>56</v>
      </c>
      <c r="Z86" s="277">
        <v>-876</v>
      </c>
      <c r="AA86" s="838">
        <v>-133</v>
      </c>
      <c r="AB86" s="765">
        <v>-139</v>
      </c>
      <c r="AC86" s="165">
        <v>222</v>
      </c>
      <c r="AD86" s="277">
        <v>334</v>
      </c>
      <c r="AE86" s="838">
        <v>331</v>
      </c>
      <c r="AF86" s="1067">
        <v>401</v>
      </c>
      <c r="AG86" s="165">
        <v>421</v>
      </c>
      <c r="AH86" s="277">
        <v>480</v>
      </c>
      <c r="AI86" s="838">
        <v>436</v>
      </c>
      <c r="AJ86" s="1067">
        <v>-995</v>
      </c>
      <c r="AK86" s="165">
        <v>-1036</v>
      </c>
      <c r="AL86" s="1114">
        <v>845</v>
      </c>
      <c r="AM86" s="838">
        <v>-596</v>
      </c>
      <c r="AN86" s="1067">
        <v>836</v>
      </c>
      <c r="AO86" s="165">
        <v>513</v>
      </c>
      <c r="AP86" s="1114">
        <v>-2495</v>
      </c>
      <c r="AQ86" s="838">
        <v>44</v>
      </c>
      <c r="AR86" s="1067">
        <v>2186</v>
      </c>
      <c r="AS86" s="165">
        <v>298</v>
      </c>
      <c r="AT86" s="1114">
        <v>-1299</v>
      </c>
      <c r="AU86" s="838">
        <v>-428</v>
      </c>
      <c r="AV86" s="1067">
        <v>1066</v>
      </c>
      <c r="AW86" s="165">
        <v>-604</v>
      </c>
      <c r="AX86" s="1114"/>
      <c r="AY86" s="74"/>
      <c r="AZ86" s="544">
        <v>-70</v>
      </c>
      <c r="BA86" s="120">
        <v>-144</v>
      </c>
      <c r="BB86" s="120">
        <v>-140</v>
      </c>
      <c r="BC86" s="120">
        <f>SUM(N86:Q86)</f>
        <v>53</v>
      </c>
      <c r="BD86" s="544">
        <f t="shared" si="30"/>
        <v>527</v>
      </c>
      <c r="BE86" s="120">
        <f>SUM(W86:Z86)</f>
        <v>451</v>
      </c>
      <c r="BF86" s="120">
        <v>284</v>
      </c>
      <c r="BG86" s="120">
        <v>1633</v>
      </c>
      <c r="BH86" s="1104">
        <v>-750</v>
      </c>
      <c r="BI86" s="1104">
        <f>SUM(AM86:AP86)</f>
        <v>-1742</v>
      </c>
      <c r="BJ86" s="1104">
        <f t="shared" si="31"/>
        <v>1229</v>
      </c>
      <c r="BK86" s="1104">
        <f t="shared" si="32"/>
        <v>34</v>
      </c>
    </row>
    <row r="87" spans="1:63" s="2" customFormat="1" ht="10.15" customHeight="1" x14ac:dyDescent="0.2">
      <c r="A87" s="22"/>
      <c r="B87" s="625"/>
      <c r="C87" s="626"/>
      <c r="D87" s="626"/>
      <c r="E87" s="627"/>
      <c r="F87" s="248"/>
      <c r="G87" s="207"/>
      <c r="H87" s="626"/>
      <c r="I87" s="220"/>
      <c r="J87" s="248"/>
      <c r="K87" s="207"/>
      <c r="L87" s="626"/>
      <c r="M87" s="220"/>
      <c r="N87" s="248"/>
      <c r="O87" s="114"/>
      <c r="P87" s="114"/>
      <c r="Q87" s="220"/>
      <c r="R87" s="248"/>
      <c r="S87" s="114"/>
      <c r="T87" s="114"/>
      <c r="U87" s="820"/>
      <c r="V87" s="220"/>
      <c r="W87" s="839"/>
      <c r="X87" s="781"/>
      <c r="Y87" s="114"/>
      <c r="Z87" s="261"/>
      <c r="AA87" s="839"/>
      <c r="AB87" s="781"/>
      <c r="AC87" s="114"/>
      <c r="AD87" s="261"/>
      <c r="AE87" s="839"/>
      <c r="AF87" s="1060"/>
      <c r="AG87" s="114"/>
      <c r="AH87" s="261"/>
      <c r="AI87" s="839"/>
      <c r="AJ87" s="1060"/>
      <c r="AK87" s="114"/>
      <c r="AL87" s="1035"/>
      <c r="AM87" s="839"/>
      <c r="AN87" s="1060"/>
      <c r="AO87" s="114"/>
      <c r="AP87" s="1035"/>
      <c r="AQ87" s="839"/>
      <c r="AR87" s="1060"/>
      <c r="AS87" s="114"/>
      <c r="AT87" s="1035"/>
      <c r="AU87" s="839"/>
      <c r="AV87" s="1060"/>
      <c r="AW87" s="114"/>
      <c r="AX87" s="1035"/>
      <c r="AY87" s="74"/>
      <c r="AZ87" s="72"/>
      <c r="BA87" s="71"/>
      <c r="BB87" s="71"/>
      <c r="BC87" s="71"/>
      <c r="BD87" s="72"/>
      <c r="BE87" s="71"/>
      <c r="BF87" s="71"/>
      <c r="BG87" s="71"/>
      <c r="BH87" s="509"/>
      <c r="BI87" s="509"/>
      <c r="BJ87" s="509"/>
      <c r="BK87" s="509"/>
    </row>
    <row r="88" spans="1:63" s="2" customFormat="1" x14ac:dyDescent="0.2">
      <c r="A88" s="21" t="s">
        <v>94</v>
      </c>
      <c r="B88" s="625">
        <v>-50</v>
      </c>
      <c r="C88" s="626">
        <v>-53</v>
      </c>
      <c r="D88" s="626">
        <v>60</v>
      </c>
      <c r="E88" s="627">
        <v>-20</v>
      </c>
      <c r="F88" s="248">
        <v>30</v>
      </c>
      <c r="G88" s="207">
        <v>9</v>
      </c>
      <c r="H88" s="626">
        <v>-48</v>
      </c>
      <c r="I88" s="220">
        <v>-12</v>
      </c>
      <c r="J88" s="248">
        <v>15</v>
      </c>
      <c r="K88" s="207">
        <v>-8</v>
      </c>
      <c r="L88" s="626">
        <v>2</v>
      </c>
      <c r="M88" s="220">
        <v>5</v>
      </c>
      <c r="N88" s="248">
        <v>-8</v>
      </c>
      <c r="O88" s="207">
        <v>1</v>
      </c>
      <c r="P88" s="206">
        <v>6</v>
      </c>
      <c r="Q88" s="627">
        <v>1</v>
      </c>
      <c r="R88" s="248">
        <v>-5</v>
      </c>
      <c r="S88" s="114">
        <v>2</v>
      </c>
      <c r="T88" s="114">
        <v>-3</v>
      </c>
      <c r="U88" s="820">
        <v>-6</v>
      </c>
      <c r="V88" s="220"/>
      <c r="W88" s="839">
        <v>-16</v>
      </c>
      <c r="X88" s="781">
        <v>-5</v>
      </c>
      <c r="Y88" s="114">
        <v>1</v>
      </c>
      <c r="Z88" s="261">
        <v>-2</v>
      </c>
      <c r="AA88" s="839">
        <v>7</v>
      </c>
      <c r="AB88" s="781">
        <v>-14</v>
      </c>
      <c r="AC88" s="114">
        <v>12</v>
      </c>
      <c r="AD88" s="261">
        <v>-9</v>
      </c>
      <c r="AE88" s="839">
        <v>13</v>
      </c>
      <c r="AF88" s="1060">
        <v>3</v>
      </c>
      <c r="AG88" s="114">
        <v>2</v>
      </c>
      <c r="AH88" s="261">
        <v>2</v>
      </c>
      <c r="AI88" s="839" t="s">
        <v>106</v>
      </c>
      <c r="AJ88" s="1060">
        <v>-7</v>
      </c>
      <c r="AK88" s="114">
        <v>-1</v>
      </c>
      <c r="AL88" s="1035" t="s">
        <v>106</v>
      </c>
      <c r="AM88" s="839">
        <v>-1</v>
      </c>
      <c r="AN88" s="1060">
        <v>2</v>
      </c>
      <c r="AO88" s="114">
        <v>-6</v>
      </c>
      <c r="AP88" s="1035">
        <v>3</v>
      </c>
      <c r="AQ88" s="839">
        <v>-10</v>
      </c>
      <c r="AR88" s="1060">
        <v>1</v>
      </c>
      <c r="AS88" s="114">
        <v>2</v>
      </c>
      <c r="AT88" s="1035">
        <v>8</v>
      </c>
      <c r="AU88" s="839">
        <v>-5</v>
      </c>
      <c r="AV88" s="1060">
        <v>2</v>
      </c>
      <c r="AW88" s="114">
        <v>-3</v>
      </c>
      <c r="AX88" s="1035"/>
      <c r="AY88" s="74"/>
      <c r="AZ88" s="72">
        <v>-63</v>
      </c>
      <c r="BA88" s="71">
        <v>-21</v>
      </c>
      <c r="BB88" s="71">
        <v>14</v>
      </c>
      <c r="BC88" s="602" t="s">
        <v>106</v>
      </c>
      <c r="BD88" s="607">
        <f>SUM(R88:U88)</f>
        <v>-12</v>
      </c>
      <c r="BE88" s="602">
        <f>SUM(W88:Z88)</f>
        <v>-22</v>
      </c>
      <c r="BF88" s="602">
        <v>-4</v>
      </c>
      <c r="BG88" s="602">
        <v>20</v>
      </c>
      <c r="BH88" s="602">
        <v>-8</v>
      </c>
      <c r="BI88" s="602">
        <f>SUM(AM88:AP88)</f>
        <v>-2</v>
      </c>
      <c r="BJ88" s="602">
        <f>SUM(AQ88:AT88)</f>
        <v>1</v>
      </c>
      <c r="BK88" s="602">
        <f>AU88+AV88+AW88+AX88</f>
        <v>-6</v>
      </c>
    </row>
    <row r="89" spans="1:63" s="2" customFormat="1" ht="10.15" customHeight="1" x14ac:dyDescent="0.2">
      <c r="A89" s="21"/>
      <c r="B89" s="84"/>
      <c r="C89" s="57"/>
      <c r="D89" s="57"/>
      <c r="E89" s="86"/>
      <c r="F89" s="246"/>
      <c r="G89" s="206"/>
      <c r="H89" s="57"/>
      <c r="I89" s="260"/>
      <c r="J89" s="246"/>
      <c r="K89" s="206"/>
      <c r="L89" s="57"/>
      <c r="M89" s="260"/>
      <c r="N89" s="246"/>
      <c r="O89" s="57"/>
      <c r="P89" s="57"/>
      <c r="Q89" s="591"/>
      <c r="R89" s="246"/>
      <c r="S89" s="57"/>
      <c r="T89" s="57"/>
      <c r="U89" s="811"/>
      <c r="V89" s="591"/>
      <c r="W89" s="830"/>
      <c r="X89" s="264"/>
      <c r="Y89" s="57"/>
      <c r="Z89" s="260"/>
      <c r="AA89" s="830"/>
      <c r="AB89" s="264"/>
      <c r="AC89" s="57"/>
      <c r="AD89" s="260"/>
      <c r="AE89" s="830"/>
      <c r="AF89" s="772"/>
      <c r="AG89" s="57"/>
      <c r="AH89" s="260"/>
      <c r="AI89" s="830"/>
      <c r="AJ89" s="772"/>
      <c r="AK89" s="57"/>
      <c r="AL89" s="300"/>
      <c r="AM89" s="830"/>
      <c r="AN89" s="772"/>
      <c r="AO89" s="57"/>
      <c r="AP89" s="300"/>
      <c r="AQ89" s="830"/>
      <c r="AR89" s="772"/>
      <c r="AS89" s="57"/>
      <c r="AT89" s="300"/>
      <c r="AU89" s="830"/>
      <c r="AV89" s="772"/>
      <c r="AW89" s="57"/>
      <c r="AX89" s="300"/>
      <c r="AZ89" s="55"/>
      <c r="BA89" s="66"/>
      <c r="BB89" s="71"/>
      <c r="BC89" s="71"/>
      <c r="BD89" s="72"/>
      <c r="BE89" s="71"/>
      <c r="BF89" s="71"/>
      <c r="BG89" s="71"/>
      <c r="BH89" s="509"/>
      <c r="BI89" s="509"/>
      <c r="BJ89" s="509"/>
      <c r="BK89" s="509"/>
    </row>
    <row r="90" spans="1:63" s="2" customFormat="1" x14ac:dyDescent="0.2">
      <c r="A90" s="21" t="s">
        <v>95</v>
      </c>
      <c r="B90" s="625">
        <v>-171</v>
      </c>
      <c r="C90" s="626">
        <v>-28</v>
      </c>
      <c r="D90" s="626">
        <v>120</v>
      </c>
      <c r="E90" s="627">
        <v>-54</v>
      </c>
      <c r="F90" s="248">
        <v>-13</v>
      </c>
      <c r="G90" s="207">
        <v>-28</v>
      </c>
      <c r="H90" s="626">
        <v>-2</v>
      </c>
      <c r="I90" s="220">
        <v>-122</v>
      </c>
      <c r="J90" s="248">
        <v>39</v>
      </c>
      <c r="K90" s="207">
        <v>55</v>
      </c>
      <c r="L90" s="626">
        <v>-135</v>
      </c>
      <c r="M90" s="220">
        <v>-85</v>
      </c>
      <c r="N90" s="248">
        <v>-22</v>
      </c>
      <c r="O90" s="207">
        <v>-26</v>
      </c>
      <c r="P90" s="626">
        <v>372</v>
      </c>
      <c r="Q90" s="627">
        <v>-271</v>
      </c>
      <c r="R90" s="248">
        <v>50</v>
      </c>
      <c r="S90" s="114">
        <v>-59</v>
      </c>
      <c r="T90" s="114">
        <v>-67</v>
      </c>
      <c r="U90" s="820">
        <v>591</v>
      </c>
      <c r="V90" s="220"/>
      <c r="W90" s="839">
        <v>170</v>
      </c>
      <c r="X90" s="781">
        <v>1080</v>
      </c>
      <c r="Y90" s="114">
        <v>57</v>
      </c>
      <c r="Z90" s="261">
        <v>-878</v>
      </c>
      <c r="AA90" s="839">
        <v>-126</v>
      </c>
      <c r="AB90" s="781">
        <v>-153</v>
      </c>
      <c r="AC90" s="114">
        <v>234</v>
      </c>
      <c r="AD90" s="261">
        <v>325</v>
      </c>
      <c r="AE90" s="839">
        <v>344</v>
      </c>
      <c r="AF90" s="1060">
        <v>404</v>
      </c>
      <c r="AG90" s="114">
        <v>423</v>
      </c>
      <c r="AH90" s="261">
        <v>482</v>
      </c>
      <c r="AI90" s="839">
        <v>436</v>
      </c>
      <c r="AJ90" s="1060">
        <v>-1002</v>
      </c>
      <c r="AK90" s="114">
        <v>-1037</v>
      </c>
      <c r="AL90" s="1035">
        <v>845</v>
      </c>
      <c r="AM90" s="839">
        <v>-597</v>
      </c>
      <c r="AN90" s="1060">
        <v>838</v>
      </c>
      <c r="AO90" s="114">
        <v>507</v>
      </c>
      <c r="AP90" s="1035">
        <v>-2492</v>
      </c>
      <c r="AQ90" s="839">
        <v>34</v>
      </c>
      <c r="AR90" s="1060">
        <v>2187</v>
      </c>
      <c r="AS90" s="114">
        <v>300</v>
      </c>
      <c r="AT90" s="1035">
        <v>-1291</v>
      </c>
      <c r="AU90" s="839">
        <v>-433</v>
      </c>
      <c r="AV90" s="1060">
        <v>1068</v>
      </c>
      <c r="AW90" s="114">
        <v>-607</v>
      </c>
      <c r="AX90" s="1035"/>
      <c r="AY90" s="74"/>
      <c r="AZ90" s="72">
        <v>-133</v>
      </c>
      <c r="BA90" s="71">
        <v>-165</v>
      </c>
      <c r="BB90" s="71">
        <v>-126</v>
      </c>
      <c r="BC90" s="71">
        <f>SUM(N90:Q90)</f>
        <v>53</v>
      </c>
      <c r="BD90" s="72">
        <f t="shared" ref="BD90:BD93" si="33">SUM(R90:U90)</f>
        <v>515</v>
      </c>
      <c r="BE90" s="71">
        <f>SUM(W90:Z90)</f>
        <v>429</v>
      </c>
      <c r="BF90" s="71">
        <v>280</v>
      </c>
      <c r="BG90" s="71">
        <v>1653</v>
      </c>
      <c r="BH90" s="509">
        <v>-758</v>
      </c>
      <c r="BI90" s="509">
        <f>SUM(AM90:AP90)</f>
        <v>-1744</v>
      </c>
      <c r="BJ90" s="509">
        <f>SUM(AQ90:AT90)</f>
        <v>1230</v>
      </c>
      <c r="BK90" s="509">
        <f t="shared" ref="BK90:BK93" si="34">AU90+AV90+AW90+AX90</f>
        <v>28</v>
      </c>
    </row>
    <row r="91" spans="1:63" s="2" customFormat="1" x14ac:dyDescent="0.2">
      <c r="A91" s="21" t="s">
        <v>96</v>
      </c>
      <c r="B91" s="625">
        <v>1041</v>
      </c>
      <c r="C91" s="626">
        <v>870</v>
      </c>
      <c r="D91" s="626">
        <v>842</v>
      </c>
      <c r="E91" s="627">
        <v>962</v>
      </c>
      <c r="F91" s="248">
        <v>908</v>
      </c>
      <c r="G91" s="207">
        <v>895</v>
      </c>
      <c r="H91" s="626">
        <v>867</v>
      </c>
      <c r="I91" s="220">
        <v>865</v>
      </c>
      <c r="J91" s="248">
        <v>743</v>
      </c>
      <c r="K91" s="207">
        <v>782</v>
      </c>
      <c r="L91" s="626">
        <v>837</v>
      </c>
      <c r="M91" s="220">
        <v>702</v>
      </c>
      <c r="N91" s="248">
        <v>617</v>
      </c>
      <c r="O91" s="207">
        <v>595</v>
      </c>
      <c r="P91" s="626">
        <v>569</v>
      </c>
      <c r="Q91" s="627">
        <v>941</v>
      </c>
      <c r="R91" s="248">
        <v>670</v>
      </c>
      <c r="S91" s="114">
        <v>720</v>
      </c>
      <c r="T91" s="114">
        <v>661</v>
      </c>
      <c r="U91" s="820">
        <v>594</v>
      </c>
      <c r="V91" s="220"/>
      <c r="W91" s="839">
        <v>1185</v>
      </c>
      <c r="X91" s="781">
        <v>1355</v>
      </c>
      <c r="Y91" s="114">
        <v>2435</v>
      </c>
      <c r="Z91" s="261">
        <v>2492</v>
      </c>
      <c r="AA91" s="839">
        <v>1614</v>
      </c>
      <c r="AB91" s="781">
        <v>1488</v>
      </c>
      <c r="AC91" s="114">
        <v>1335</v>
      </c>
      <c r="AD91" s="261">
        <v>1569</v>
      </c>
      <c r="AE91" s="839">
        <v>1894</v>
      </c>
      <c r="AF91" s="1060">
        <v>2238</v>
      </c>
      <c r="AG91" s="114">
        <v>2642</v>
      </c>
      <c r="AH91" s="261">
        <v>3065</v>
      </c>
      <c r="AI91" s="839">
        <v>3547</v>
      </c>
      <c r="AJ91" s="1060">
        <v>3983</v>
      </c>
      <c r="AK91" s="114">
        <v>2981</v>
      </c>
      <c r="AL91" s="1035">
        <v>1944</v>
      </c>
      <c r="AM91" s="839">
        <v>2789</v>
      </c>
      <c r="AN91" s="1060">
        <v>2192</v>
      </c>
      <c r="AO91" s="114">
        <v>3030</v>
      </c>
      <c r="AP91" s="1035">
        <v>3537</v>
      </c>
      <c r="AQ91" s="839">
        <v>1045</v>
      </c>
      <c r="AR91" s="1060">
        <v>1079</v>
      </c>
      <c r="AS91" s="114">
        <v>3266</v>
      </c>
      <c r="AT91" s="1035">
        <v>3566</v>
      </c>
      <c r="AU91" s="839">
        <v>2275</v>
      </c>
      <c r="AV91" s="1060">
        <v>1842</v>
      </c>
      <c r="AW91" s="114">
        <v>2910</v>
      </c>
      <c r="AX91" s="1035"/>
      <c r="AY91" s="74"/>
      <c r="AZ91" s="72">
        <v>1041</v>
      </c>
      <c r="BA91" s="71">
        <v>908</v>
      </c>
      <c r="BB91" s="71">
        <v>743</v>
      </c>
      <c r="BC91" s="71">
        <v>617</v>
      </c>
      <c r="BD91" s="72">
        <v>670</v>
      </c>
      <c r="BE91" s="71">
        <v>1185</v>
      </c>
      <c r="BF91" s="71">
        <v>1614</v>
      </c>
      <c r="BG91" s="71">
        <v>1894</v>
      </c>
      <c r="BH91" s="509">
        <v>3547</v>
      </c>
      <c r="BI91" s="509">
        <v>2789</v>
      </c>
      <c r="BJ91" s="509">
        <v>1045</v>
      </c>
      <c r="BK91" s="509">
        <v>2275</v>
      </c>
    </row>
    <row r="92" spans="1:63" s="2" customFormat="1" x14ac:dyDescent="0.2">
      <c r="A92" s="21" t="s">
        <v>110</v>
      </c>
      <c r="B92" s="628">
        <v>870</v>
      </c>
      <c r="C92" s="629">
        <v>842</v>
      </c>
      <c r="D92" s="629">
        <v>962</v>
      </c>
      <c r="E92" s="630">
        <v>908</v>
      </c>
      <c r="F92" s="248">
        <v>895</v>
      </c>
      <c r="G92" s="207">
        <v>867</v>
      </c>
      <c r="H92" s="629">
        <v>865</v>
      </c>
      <c r="I92" s="591">
        <v>743</v>
      </c>
      <c r="J92" s="248">
        <v>782</v>
      </c>
      <c r="K92" s="207">
        <v>837</v>
      </c>
      <c r="L92" s="629">
        <v>702</v>
      </c>
      <c r="M92" s="591">
        <v>617</v>
      </c>
      <c r="N92" s="248">
        <v>595</v>
      </c>
      <c r="O92" s="207">
        <v>569</v>
      </c>
      <c r="P92" s="629">
        <v>941</v>
      </c>
      <c r="Q92" s="627">
        <v>670</v>
      </c>
      <c r="R92" s="246">
        <v>720</v>
      </c>
      <c r="S92" s="57">
        <v>661</v>
      </c>
      <c r="T92" s="57">
        <v>594</v>
      </c>
      <c r="U92" s="811">
        <v>1185</v>
      </c>
      <c r="V92" s="591"/>
      <c r="W92" s="830">
        <v>1355</v>
      </c>
      <c r="X92" s="264">
        <v>2435</v>
      </c>
      <c r="Y92" s="57">
        <v>2492</v>
      </c>
      <c r="Z92" s="260">
        <v>1614</v>
      </c>
      <c r="AA92" s="830">
        <v>1488</v>
      </c>
      <c r="AB92" s="264">
        <v>1335</v>
      </c>
      <c r="AC92" s="57">
        <v>1569</v>
      </c>
      <c r="AD92" s="260">
        <v>1894</v>
      </c>
      <c r="AE92" s="830">
        <v>2238</v>
      </c>
      <c r="AF92" s="772">
        <v>2642</v>
      </c>
      <c r="AG92" s="57">
        <v>3065</v>
      </c>
      <c r="AH92" s="260">
        <v>3547</v>
      </c>
      <c r="AI92" s="830">
        <v>3983</v>
      </c>
      <c r="AJ92" s="772">
        <v>2981</v>
      </c>
      <c r="AK92" s="57">
        <v>1944</v>
      </c>
      <c r="AL92" s="300">
        <v>2789</v>
      </c>
      <c r="AM92" s="830">
        <v>2192</v>
      </c>
      <c r="AN92" s="772">
        <v>3030</v>
      </c>
      <c r="AO92" s="57">
        <v>3537</v>
      </c>
      <c r="AP92" s="300">
        <v>1045</v>
      </c>
      <c r="AQ92" s="830">
        <v>1079</v>
      </c>
      <c r="AR92" s="772">
        <v>3266</v>
      </c>
      <c r="AS92" s="57">
        <v>3566</v>
      </c>
      <c r="AT92" s="300">
        <v>2275</v>
      </c>
      <c r="AU92" s="830">
        <v>1842</v>
      </c>
      <c r="AV92" s="772">
        <v>2910</v>
      </c>
      <c r="AW92" s="57">
        <v>2303</v>
      </c>
      <c r="AX92" s="300"/>
      <c r="AZ92" s="55">
        <v>908</v>
      </c>
      <c r="BA92" s="66">
        <v>743</v>
      </c>
      <c r="BB92" s="71">
        <v>617</v>
      </c>
      <c r="BC92" s="71">
        <v>670</v>
      </c>
      <c r="BD92" s="72">
        <v>1185</v>
      </c>
      <c r="BE92" s="71">
        <v>1614</v>
      </c>
      <c r="BF92" s="71">
        <v>1894</v>
      </c>
      <c r="BG92" s="71">
        <v>3547</v>
      </c>
      <c r="BH92" s="509">
        <v>2789</v>
      </c>
      <c r="BI92" s="509">
        <v>1045</v>
      </c>
      <c r="BJ92" s="509">
        <v>2275</v>
      </c>
      <c r="BK92" s="509">
        <v>2303</v>
      </c>
    </row>
    <row r="93" spans="1:63" s="2" customFormat="1" x14ac:dyDescent="0.2">
      <c r="A93" s="21" t="s">
        <v>109</v>
      </c>
      <c r="B93" s="625">
        <v>15</v>
      </c>
      <c r="C93" s="626">
        <v>16</v>
      </c>
      <c r="D93" s="626">
        <v>15</v>
      </c>
      <c r="E93" s="627">
        <v>10</v>
      </c>
      <c r="F93" s="248">
        <v>16</v>
      </c>
      <c r="G93" s="207">
        <v>8</v>
      </c>
      <c r="H93" s="606" t="s">
        <v>106</v>
      </c>
      <c r="I93" s="604" t="s">
        <v>106</v>
      </c>
      <c r="J93" s="617" t="s">
        <v>106</v>
      </c>
      <c r="K93" s="634" t="s">
        <v>106</v>
      </c>
      <c r="L93" s="606" t="s">
        <v>106</v>
      </c>
      <c r="M93" s="604" t="s">
        <v>106</v>
      </c>
      <c r="N93" s="552" t="s">
        <v>106</v>
      </c>
      <c r="O93" s="606" t="s">
        <v>106</v>
      </c>
      <c r="P93" s="606" t="s">
        <v>106</v>
      </c>
      <c r="Q93" s="604" t="s">
        <v>106</v>
      </c>
      <c r="R93" s="552" t="s">
        <v>106</v>
      </c>
      <c r="S93" s="116" t="s">
        <v>106</v>
      </c>
      <c r="T93" s="116" t="s">
        <v>106</v>
      </c>
      <c r="U93" s="816" t="s">
        <v>106</v>
      </c>
      <c r="V93" s="65"/>
      <c r="W93" s="552" t="s">
        <v>106</v>
      </c>
      <c r="X93" s="773" t="s">
        <v>106</v>
      </c>
      <c r="Y93" s="773" t="s">
        <v>106</v>
      </c>
      <c r="Z93" s="274" t="s">
        <v>106</v>
      </c>
      <c r="AA93" s="552" t="s">
        <v>106</v>
      </c>
      <c r="AB93" s="773" t="s">
        <v>106</v>
      </c>
      <c r="AC93" s="773" t="s">
        <v>106</v>
      </c>
      <c r="AD93" s="274" t="s">
        <v>106</v>
      </c>
      <c r="AE93" s="552" t="s">
        <v>106</v>
      </c>
      <c r="AF93" s="780" t="s">
        <v>106</v>
      </c>
      <c r="AG93" s="773" t="s">
        <v>106</v>
      </c>
      <c r="AH93" s="274" t="s">
        <v>106</v>
      </c>
      <c r="AI93" s="552">
        <v>0</v>
      </c>
      <c r="AJ93" s="780" t="s">
        <v>106</v>
      </c>
      <c r="AK93" s="773" t="s">
        <v>106</v>
      </c>
      <c r="AL93" s="806" t="s">
        <v>106</v>
      </c>
      <c r="AM93" s="552" t="s">
        <v>106</v>
      </c>
      <c r="AN93" s="1075">
        <v>0</v>
      </c>
      <c r="AO93" s="1075">
        <v>0</v>
      </c>
      <c r="AP93" s="806">
        <v>0</v>
      </c>
      <c r="AQ93" s="552">
        <v>0</v>
      </c>
      <c r="AR93" s="1075">
        <v>0</v>
      </c>
      <c r="AS93" s="1075">
        <v>0</v>
      </c>
      <c r="AT93" s="806">
        <v>0</v>
      </c>
      <c r="AU93" s="552">
        <v>0</v>
      </c>
      <c r="AV93" s="1075">
        <v>0</v>
      </c>
      <c r="AW93" s="1075">
        <v>0</v>
      </c>
      <c r="AX93" s="806"/>
      <c r="AZ93" s="55">
        <v>10</v>
      </c>
      <c r="BA93" s="602" t="s">
        <v>106</v>
      </c>
      <c r="BB93" s="602" t="s">
        <v>106</v>
      </c>
      <c r="BC93" s="602" t="s">
        <v>106</v>
      </c>
      <c r="BD93" s="607">
        <f t="shared" si="33"/>
        <v>0</v>
      </c>
      <c r="BE93" s="602">
        <f>SUM(W93:Z93)</f>
        <v>0</v>
      </c>
      <c r="BF93" s="602">
        <v>0</v>
      </c>
      <c r="BG93" s="602" t="s">
        <v>106</v>
      </c>
      <c r="BH93" s="602" t="s">
        <v>106</v>
      </c>
      <c r="BI93" s="602">
        <v>0</v>
      </c>
      <c r="BJ93" s="602">
        <v>0</v>
      </c>
      <c r="BK93" s="602">
        <f t="shared" si="34"/>
        <v>0</v>
      </c>
    </row>
    <row r="94" spans="1:63" s="158" customFormat="1" x14ac:dyDescent="0.2">
      <c r="A94" s="147" t="s">
        <v>97</v>
      </c>
      <c r="B94" s="622">
        <v>855</v>
      </c>
      <c r="C94" s="620">
        <v>826</v>
      </c>
      <c r="D94" s="620">
        <v>947</v>
      </c>
      <c r="E94" s="623">
        <v>898</v>
      </c>
      <c r="F94" s="619">
        <v>879</v>
      </c>
      <c r="G94" s="624">
        <v>859</v>
      </c>
      <c r="H94" s="620">
        <v>865</v>
      </c>
      <c r="I94" s="597">
        <v>743</v>
      </c>
      <c r="J94" s="619">
        <v>782</v>
      </c>
      <c r="K94" s="624">
        <v>837</v>
      </c>
      <c r="L94" s="620">
        <v>702</v>
      </c>
      <c r="M94" s="597">
        <v>617</v>
      </c>
      <c r="N94" s="619">
        <v>595</v>
      </c>
      <c r="O94" s="620">
        <v>569</v>
      </c>
      <c r="P94" s="620">
        <v>941</v>
      </c>
      <c r="Q94" s="597">
        <v>670</v>
      </c>
      <c r="R94" s="619">
        <v>720</v>
      </c>
      <c r="S94" s="156">
        <v>661</v>
      </c>
      <c r="T94" s="156">
        <v>594</v>
      </c>
      <c r="U94" s="824">
        <v>1185</v>
      </c>
      <c r="V94" s="597"/>
      <c r="W94" s="834">
        <v>1355</v>
      </c>
      <c r="X94" s="778">
        <v>2435</v>
      </c>
      <c r="Y94" s="156">
        <v>2492</v>
      </c>
      <c r="Z94" s="159">
        <v>1614</v>
      </c>
      <c r="AA94" s="834">
        <v>1488</v>
      </c>
      <c r="AB94" s="778">
        <v>1335</v>
      </c>
      <c r="AC94" s="156">
        <v>1569</v>
      </c>
      <c r="AD94" s="159">
        <v>1894</v>
      </c>
      <c r="AE94" s="834">
        <v>2238</v>
      </c>
      <c r="AF94" s="1066">
        <v>2642</v>
      </c>
      <c r="AG94" s="156">
        <v>3065</v>
      </c>
      <c r="AH94" s="159">
        <v>3547</v>
      </c>
      <c r="AI94" s="834">
        <v>3983</v>
      </c>
      <c r="AJ94" s="1066">
        <v>2981</v>
      </c>
      <c r="AK94" s="156">
        <v>1944</v>
      </c>
      <c r="AL94" s="1117">
        <v>2789</v>
      </c>
      <c r="AM94" s="834">
        <v>2192</v>
      </c>
      <c r="AN94" s="1066">
        <v>3030</v>
      </c>
      <c r="AO94" s="156">
        <v>3537</v>
      </c>
      <c r="AP94" s="1117">
        <v>1045</v>
      </c>
      <c r="AQ94" s="834">
        <v>1079</v>
      </c>
      <c r="AR94" s="1066">
        <v>3266</v>
      </c>
      <c r="AS94" s="156">
        <v>3566</v>
      </c>
      <c r="AT94" s="1117">
        <v>2275</v>
      </c>
      <c r="AU94" s="834">
        <v>1842</v>
      </c>
      <c r="AV94" s="1066">
        <v>2910</v>
      </c>
      <c r="AW94" s="156">
        <v>2303</v>
      </c>
      <c r="AX94" s="1117"/>
      <c r="AZ94" s="621">
        <v>898</v>
      </c>
      <c r="BA94" s="597">
        <v>743</v>
      </c>
      <c r="BB94" s="597">
        <v>617</v>
      </c>
      <c r="BC94" s="597">
        <v>670</v>
      </c>
      <c r="BD94" s="621">
        <v>1185</v>
      </c>
      <c r="BE94" s="597">
        <v>1614</v>
      </c>
      <c r="BF94" s="597">
        <v>1894</v>
      </c>
      <c r="BG94" s="597">
        <v>3547</v>
      </c>
      <c r="BH94" s="1110">
        <v>2789</v>
      </c>
      <c r="BI94" s="1110">
        <v>1045</v>
      </c>
      <c r="BJ94" s="1110">
        <v>2275</v>
      </c>
      <c r="BK94" s="1110">
        <v>2303</v>
      </c>
    </row>
    <row r="95" spans="1:63" s="2" customFormat="1" ht="6" customHeight="1" thickBot="1" x14ac:dyDescent="0.25">
      <c r="A95" s="33"/>
      <c r="B95" s="87"/>
      <c r="C95" s="77"/>
      <c r="D95" s="77"/>
      <c r="E95" s="88"/>
      <c r="F95" s="252"/>
      <c r="G95" s="211"/>
      <c r="H95" s="77"/>
      <c r="I95" s="278"/>
      <c r="J95" s="252"/>
      <c r="K95" s="211"/>
      <c r="L95" s="77"/>
      <c r="M95" s="278"/>
      <c r="N95" s="252"/>
      <c r="O95" s="77"/>
      <c r="P95" s="77"/>
      <c r="Q95" s="598"/>
      <c r="R95" s="252"/>
      <c r="S95" s="77"/>
      <c r="T95" s="77"/>
      <c r="U95" s="825"/>
      <c r="V95" s="598"/>
      <c r="W95" s="840"/>
      <c r="X95" s="785"/>
      <c r="Y95" s="77"/>
      <c r="Z95" s="278"/>
      <c r="AA95" s="840"/>
      <c r="AB95" s="785"/>
      <c r="AC95" s="77"/>
      <c r="AD95" s="278"/>
      <c r="AE95" s="840"/>
      <c r="AF95" s="1072"/>
      <c r="AG95" s="77"/>
      <c r="AH95" s="278"/>
      <c r="AI95" s="840"/>
      <c r="AJ95" s="1072"/>
      <c r="AK95" s="77"/>
      <c r="AL95" s="1118"/>
      <c r="AM95" s="840"/>
      <c r="AN95" s="1072"/>
      <c r="AO95" s="77"/>
      <c r="AP95" s="1118">
        <f t="shared" ref="AP95" si="35">SUM(AM95:AO95)</f>
        <v>0</v>
      </c>
      <c r="AQ95" s="840"/>
      <c r="AR95" s="1072"/>
      <c r="AS95" s="77"/>
      <c r="AT95" s="1118"/>
      <c r="AU95" s="840"/>
      <c r="AV95" s="1072"/>
      <c r="AW95" s="77"/>
      <c r="AX95" s="1118"/>
      <c r="AZ95" s="546"/>
      <c r="BA95" s="119"/>
      <c r="BB95" s="601"/>
      <c r="BC95" s="601"/>
      <c r="BD95" s="805"/>
      <c r="BE95" s="601"/>
      <c r="BF95" s="601"/>
      <c r="BG95" s="601"/>
      <c r="BH95" s="1111"/>
      <c r="BI95" s="1111"/>
      <c r="BJ95" s="1111"/>
      <c r="BK95" s="1111"/>
    </row>
    <row r="96" spans="1:63" s="2" customFormat="1" x14ac:dyDescent="0.2">
      <c r="A96" s="39"/>
      <c r="Q96" s="74"/>
      <c r="V96" s="74"/>
      <c r="AF96" s="94"/>
      <c r="AJ96" s="94"/>
      <c r="AN96" s="94"/>
      <c r="AR96" s="94"/>
      <c r="AV96" s="94"/>
      <c r="BB96" s="74"/>
      <c r="BC96" s="153"/>
      <c r="BD96" s="153"/>
      <c r="BE96" s="153"/>
      <c r="BF96" s="153"/>
      <c r="BG96" s="153"/>
      <c r="BH96" s="153"/>
      <c r="BI96" s="153"/>
      <c r="BJ96" s="153"/>
      <c r="BK96" s="153"/>
    </row>
    <row r="97" spans="1:63" x14ac:dyDescent="0.2">
      <c r="A97" s="987" t="s">
        <v>295</v>
      </c>
      <c r="AF97" s="144"/>
      <c r="AJ97" s="144"/>
      <c r="AN97" s="144"/>
      <c r="AR97" s="144"/>
      <c r="AV97" s="144"/>
    </row>
    <row r="98" spans="1:63" x14ac:dyDescent="0.2">
      <c r="A98" s="677" t="s">
        <v>296</v>
      </c>
      <c r="W98" s="272">
        <v>43</v>
      </c>
      <c r="X98" s="272">
        <v>24</v>
      </c>
      <c r="Y98" s="988">
        <v>42</v>
      </c>
      <c r="Z98" s="272">
        <v>63</v>
      </c>
      <c r="AA98" s="272">
        <v>74</v>
      </c>
      <c r="AB98" s="988">
        <v>108</v>
      </c>
      <c r="AC98" s="570">
        <v>57</v>
      </c>
      <c r="AD98" s="272">
        <v>109</v>
      </c>
      <c r="AE98" s="272">
        <v>53</v>
      </c>
      <c r="AF98" s="988">
        <v>84</v>
      </c>
      <c r="AG98" s="570">
        <v>27</v>
      </c>
      <c r="AH98" s="272">
        <v>81</v>
      </c>
      <c r="AI98" s="272">
        <v>21</v>
      </c>
      <c r="AJ98" s="988">
        <v>75</v>
      </c>
      <c r="AK98" s="570">
        <v>7</v>
      </c>
      <c r="AL98" s="272">
        <v>74</v>
      </c>
      <c r="AM98" s="1170">
        <v>25</v>
      </c>
      <c r="AN98" s="1170">
        <v>78</v>
      </c>
      <c r="AO98" s="1170">
        <v>44</v>
      </c>
      <c r="AP98" s="1170">
        <v>95</v>
      </c>
      <c r="AQ98" s="1170">
        <v>53</v>
      </c>
      <c r="AR98" s="1170">
        <v>104</v>
      </c>
      <c r="AS98" s="1170">
        <v>54</v>
      </c>
      <c r="AT98" s="144">
        <v>125</v>
      </c>
      <c r="AU98" s="1170">
        <v>56</v>
      </c>
      <c r="AV98" s="1170">
        <v>104</v>
      </c>
      <c r="AW98" s="1170">
        <v>56</v>
      </c>
      <c r="AX98" s="144"/>
      <c r="AY98" s="144"/>
      <c r="AZ98" s="144"/>
      <c r="BA98" s="144"/>
      <c r="BB98" s="144"/>
      <c r="BC98" s="144"/>
      <c r="BD98" s="144"/>
      <c r="BE98" s="144">
        <v>172</v>
      </c>
      <c r="BF98" s="144">
        <v>348</v>
      </c>
      <c r="BG98" s="144">
        <v>245</v>
      </c>
      <c r="BH98" s="1170">
        <v>177</v>
      </c>
      <c r="BI98" s="1170">
        <v>242</v>
      </c>
      <c r="BJ98" s="1170">
        <f t="shared" ref="BJ98:BJ102" si="36">SUM(AQ98:AT98)</f>
        <v>336</v>
      </c>
      <c r="BK98" s="1170">
        <v>216</v>
      </c>
    </row>
    <row r="99" spans="1:63" x14ac:dyDescent="0.2">
      <c r="A99" s="570" t="s">
        <v>297</v>
      </c>
      <c r="B99" s="272"/>
      <c r="W99" s="272">
        <v>4</v>
      </c>
      <c r="X99" s="272">
        <v>10</v>
      </c>
      <c r="Y99" s="988">
        <v>7</v>
      </c>
      <c r="Z99" s="272">
        <v>19</v>
      </c>
      <c r="AA99" s="272">
        <v>14</v>
      </c>
      <c r="AB99" s="988">
        <v>18</v>
      </c>
      <c r="AC99" s="570">
        <v>19</v>
      </c>
      <c r="AD99" s="272">
        <v>16</v>
      </c>
      <c r="AE99" s="272">
        <v>56</v>
      </c>
      <c r="AF99" s="988">
        <v>119</v>
      </c>
      <c r="AG99" s="570">
        <v>114</v>
      </c>
      <c r="AH99" s="144">
        <v>67</v>
      </c>
      <c r="AI99" s="272">
        <v>44</v>
      </c>
      <c r="AJ99" s="988">
        <v>3</v>
      </c>
      <c r="AK99" s="570">
        <v>80</v>
      </c>
      <c r="AL99" s="144">
        <v>61</v>
      </c>
      <c r="AM99" s="1170">
        <v>209</v>
      </c>
      <c r="AN99" s="1170">
        <v>66</v>
      </c>
      <c r="AO99" s="1170">
        <v>59</v>
      </c>
      <c r="AP99" s="1170">
        <v>34</v>
      </c>
      <c r="AQ99" s="1170">
        <v>39</v>
      </c>
      <c r="AR99" s="1170">
        <v>25</v>
      </c>
      <c r="AS99" s="1170">
        <v>39</v>
      </c>
      <c r="AT99" s="144">
        <v>45</v>
      </c>
      <c r="AU99" s="1170">
        <v>40</v>
      </c>
      <c r="AV99" s="1170">
        <v>121</v>
      </c>
      <c r="AW99" s="1170">
        <v>89</v>
      </c>
      <c r="AX99" s="144"/>
      <c r="AY99" s="144"/>
      <c r="AZ99" s="144"/>
      <c r="BA99" s="144"/>
      <c r="BB99" s="144"/>
      <c r="BC99" s="144"/>
      <c r="BD99" s="144"/>
      <c r="BE99" s="144">
        <v>40</v>
      </c>
      <c r="BF99" s="144">
        <v>67</v>
      </c>
      <c r="BG99" s="144">
        <v>356</v>
      </c>
      <c r="BH99" s="1170">
        <v>188</v>
      </c>
      <c r="BI99" s="1170">
        <v>368</v>
      </c>
      <c r="BJ99" s="1170">
        <f t="shared" si="36"/>
        <v>148</v>
      </c>
      <c r="BK99" s="1170">
        <v>250</v>
      </c>
    </row>
    <row r="100" spans="1:63" s="272" customFormat="1" x14ac:dyDescent="0.2">
      <c r="A100" s="987" t="s">
        <v>369</v>
      </c>
      <c r="Y100" s="988"/>
      <c r="AB100" s="988"/>
      <c r="AC100" s="570"/>
      <c r="AF100" s="988"/>
      <c r="AG100" s="570"/>
      <c r="AH100" s="144"/>
      <c r="AJ100" s="988"/>
      <c r="AK100" s="570"/>
      <c r="AL100" s="144"/>
      <c r="AM100" s="1170"/>
      <c r="AN100" s="1170"/>
      <c r="AO100" s="1170"/>
      <c r="AP100" s="1170"/>
      <c r="AQ100" s="1170"/>
      <c r="AR100" s="1170"/>
      <c r="AS100" s="1170"/>
      <c r="AT100" s="144"/>
      <c r="AU100" s="1170"/>
      <c r="AV100" s="1170"/>
      <c r="AW100" s="1170"/>
      <c r="AX100" s="144"/>
      <c r="AY100" s="144"/>
      <c r="AZ100" s="144"/>
      <c r="BA100" s="144"/>
      <c r="BB100" s="144"/>
      <c r="BC100" s="144"/>
      <c r="BD100" s="144"/>
      <c r="BE100" s="144"/>
      <c r="BF100" s="144"/>
      <c r="BG100" s="144"/>
      <c r="BH100" s="1170"/>
      <c r="BI100" s="1170"/>
      <c r="BJ100" s="1170"/>
      <c r="BK100" s="1170"/>
    </row>
    <row r="101" spans="1:63" s="272" customFormat="1" x14ac:dyDescent="0.2">
      <c r="A101" s="677" t="s">
        <v>370</v>
      </c>
      <c r="Y101" s="988"/>
      <c r="AB101" s="988"/>
      <c r="AC101" s="570"/>
      <c r="AF101" s="988"/>
      <c r="AG101" s="570"/>
      <c r="AH101" s="144"/>
      <c r="AI101" s="1170">
        <v>0</v>
      </c>
      <c r="AJ101" s="1170">
        <v>0</v>
      </c>
      <c r="AK101" s="1170">
        <v>0</v>
      </c>
      <c r="AL101" s="1170">
        <v>0</v>
      </c>
      <c r="AM101" s="1170">
        <v>0</v>
      </c>
      <c r="AN101" s="1170">
        <v>0</v>
      </c>
      <c r="AO101" s="1170">
        <v>21</v>
      </c>
      <c r="AP101" s="1170">
        <v>0</v>
      </c>
      <c r="AQ101" s="1170">
        <v>161</v>
      </c>
      <c r="AR101" s="1170">
        <v>0</v>
      </c>
      <c r="AS101" s="1170">
        <v>2</v>
      </c>
      <c r="AT101" s="1170">
        <v>2</v>
      </c>
      <c r="AU101" s="1170">
        <v>0</v>
      </c>
      <c r="AV101" s="1170">
        <v>0</v>
      </c>
      <c r="AW101" s="1170">
        <v>0</v>
      </c>
      <c r="AX101" s="1170"/>
      <c r="AY101" s="144"/>
      <c r="AZ101" s="144"/>
      <c r="BA101" s="144"/>
      <c r="BB101" s="144"/>
      <c r="BC101" s="144"/>
      <c r="BD101" s="144"/>
      <c r="BE101" s="144"/>
      <c r="BF101" s="144"/>
      <c r="BG101" s="144"/>
      <c r="BH101" s="1170">
        <v>0</v>
      </c>
      <c r="BI101" s="1170">
        <v>21</v>
      </c>
      <c r="BJ101" s="1170">
        <f t="shared" si="36"/>
        <v>165</v>
      </c>
      <c r="BK101" s="1170"/>
    </row>
    <row r="102" spans="1:63" s="272" customFormat="1" x14ac:dyDescent="0.2">
      <c r="A102" s="570" t="s">
        <v>371</v>
      </c>
      <c r="Y102" s="988"/>
      <c r="AB102" s="988"/>
      <c r="AC102" s="570"/>
      <c r="AF102" s="988"/>
      <c r="AG102" s="570"/>
      <c r="AH102" s="144"/>
      <c r="AI102" s="1170">
        <v>0</v>
      </c>
      <c r="AJ102" s="1170">
        <v>0</v>
      </c>
      <c r="AK102" s="1170">
        <v>0</v>
      </c>
      <c r="AL102" s="1170">
        <v>0</v>
      </c>
      <c r="AM102" s="1170">
        <v>0</v>
      </c>
      <c r="AN102" s="1170">
        <v>0</v>
      </c>
      <c r="AO102" s="1170">
        <v>-1</v>
      </c>
      <c r="AP102" s="1170">
        <v>0</v>
      </c>
      <c r="AQ102" s="1170">
        <v>-51</v>
      </c>
      <c r="AR102" s="1170">
        <v>0</v>
      </c>
      <c r="AS102" s="1170">
        <v>-1</v>
      </c>
      <c r="AT102" s="1170">
        <v>2</v>
      </c>
      <c r="AU102" s="1170">
        <v>0</v>
      </c>
      <c r="AV102" s="1170">
        <v>0</v>
      </c>
      <c r="AW102" s="1170">
        <v>0</v>
      </c>
      <c r="AX102" s="1170"/>
      <c r="AY102" s="144"/>
      <c r="AZ102" s="144"/>
      <c r="BA102" s="144"/>
      <c r="BB102" s="144"/>
      <c r="BC102" s="144"/>
      <c r="BD102" s="144"/>
      <c r="BE102" s="144"/>
      <c r="BF102" s="144"/>
      <c r="BG102" s="144"/>
      <c r="BH102" s="1170">
        <v>0</v>
      </c>
      <c r="BI102" s="1170">
        <v>-1</v>
      </c>
      <c r="BJ102" s="1170">
        <f t="shared" si="36"/>
        <v>-50</v>
      </c>
      <c r="BK102" s="1170"/>
    </row>
    <row r="103" spans="1:63" s="272" customFormat="1" x14ac:dyDescent="0.2">
      <c r="A103" s="987" t="s">
        <v>372</v>
      </c>
      <c r="Y103" s="988"/>
      <c r="AB103" s="988"/>
      <c r="AC103" s="570"/>
      <c r="AF103" s="988"/>
      <c r="AG103" s="570"/>
      <c r="AH103" s="144"/>
      <c r="AJ103" s="988"/>
      <c r="AK103" s="570"/>
      <c r="AL103" s="144"/>
      <c r="AN103" s="988"/>
      <c r="AO103" s="570"/>
      <c r="AP103" s="144"/>
      <c r="AQ103" s="1170"/>
      <c r="AR103" s="1170"/>
      <c r="AS103" s="1170"/>
      <c r="AT103" s="1170"/>
      <c r="AU103" s="1170"/>
      <c r="AV103" s="1170"/>
      <c r="AW103" s="1170"/>
      <c r="AX103" s="1170"/>
      <c r="BG103" s="144"/>
      <c r="BH103" s="1170"/>
      <c r="BI103" s="1170"/>
      <c r="BJ103" s="1170"/>
      <c r="BK103" s="1170"/>
    </row>
    <row r="104" spans="1:63" s="272" customFormat="1" x14ac:dyDescent="0.2">
      <c r="A104" s="570" t="s">
        <v>373</v>
      </c>
      <c r="Y104" s="988"/>
      <c r="AB104" s="988"/>
      <c r="AC104" s="570"/>
      <c r="AF104" s="988"/>
      <c r="AG104" s="570"/>
      <c r="AH104" s="144"/>
      <c r="AI104" s="1173"/>
      <c r="AJ104" s="1174"/>
      <c r="AK104" s="1175"/>
      <c r="AL104" s="1173">
        <v>137</v>
      </c>
      <c r="AM104" s="1170">
        <v>89</v>
      </c>
      <c r="AN104" s="988">
        <v>89</v>
      </c>
      <c r="AO104" s="570">
        <v>94</v>
      </c>
      <c r="AP104" s="1170">
        <v>133</v>
      </c>
      <c r="AQ104" s="144">
        <v>78</v>
      </c>
      <c r="AR104" s="988">
        <v>54</v>
      </c>
      <c r="AS104" s="570">
        <v>62</v>
      </c>
      <c r="AT104" s="144">
        <v>119</v>
      </c>
      <c r="AU104" s="1170">
        <v>121</v>
      </c>
      <c r="AV104" s="988">
        <v>167</v>
      </c>
      <c r="AW104" s="570">
        <v>224</v>
      </c>
      <c r="AX104" s="144"/>
      <c r="AY104" s="144"/>
      <c r="AZ104" s="144"/>
      <c r="BA104" s="144"/>
      <c r="BB104" s="144"/>
      <c r="BC104" s="144"/>
      <c r="BD104" s="144"/>
      <c r="BE104" s="144"/>
      <c r="BF104" s="144"/>
      <c r="BG104" s="144"/>
      <c r="BH104" s="1170">
        <v>137</v>
      </c>
      <c r="BI104" s="1170">
        <v>133</v>
      </c>
      <c r="BJ104" s="1170">
        <v>119</v>
      </c>
      <c r="BK104" s="1170"/>
    </row>
    <row r="105" spans="1:63" s="272" customFormat="1" x14ac:dyDescent="0.2">
      <c r="A105" s="570"/>
      <c r="Y105" s="988"/>
      <c r="AB105" s="988"/>
      <c r="AC105" s="570"/>
      <c r="AF105" s="988"/>
      <c r="AG105" s="570"/>
      <c r="AH105" s="144"/>
      <c r="AI105" s="144"/>
      <c r="AJ105" s="988"/>
      <c r="AK105" s="570"/>
      <c r="AL105" s="144"/>
      <c r="AM105" s="144"/>
      <c r="AN105" s="988"/>
      <c r="AO105" s="570"/>
      <c r="AP105" s="144"/>
      <c r="AQ105" s="144"/>
      <c r="AR105" s="988"/>
      <c r="AS105" s="570"/>
      <c r="AT105" s="144"/>
      <c r="AU105" s="144"/>
      <c r="AV105" s="988"/>
      <c r="AW105" s="570"/>
      <c r="AX105" s="144"/>
      <c r="AY105" s="144"/>
      <c r="AZ105" s="144"/>
      <c r="BA105" s="144"/>
      <c r="BB105" s="144"/>
      <c r="BC105" s="144"/>
      <c r="BD105" s="144"/>
      <c r="BE105" s="144"/>
      <c r="BF105" s="144"/>
      <c r="BG105" s="144"/>
      <c r="BH105" s="1170"/>
      <c r="BI105" s="1170"/>
      <c r="BJ105" s="1170"/>
      <c r="BK105" s="1170"/>
    </row>
    <row r="106" spans="1:63" s="2" customFormat="1" x14ac:dyDescent="0.2">
      <c r="A106" s="1078" t="s">
        <v>323</v>
      </c>
      <c r="Q106" s="74"/>
      <c r="V106" s="74"/>
      <c r="AF106" s="94"/>
      <c r="AJ106" s="94"/>
      <c r="AN106" s="94"/>
      <c r="AR106" s="94"/>
      <c r="AT106" s="94"/>
      <c r="AV106" s="94"/>
      <c r="AX106" s="94"/>
      <c r="BB106" s="74"/>
      <c r="BC106" s="153"/>
      <c r="BD106" s="153"/>
      <c r="BE106" s="153"/>
      <c r="BF106" s="153"/>
      <c r="BG106" s="153"/>
      <c r="BH106" s="1171"/>
      <c r="BI106" s="1171"/>
      <c r="BJ106" s="1171"/>
      <c r="BK106" s="1171"/>
    </row>
    <row r="107" spans="1:63" s="2" customFormat="1" x14ac:dyDescent="0.2">
      <c r="A107" s="570" t="s">
        <v>322</v>
      </c>
      <c r="AF107" s="94"/>
      <c r="AI107" s="85">
        <v>-36</v>
      </c>
      <c r="AJ107" s="94"/>
      <c r="AM107" s="85"/>
      <c r="AN107" s="94"/>
      <c r="AQ107" s="85"/>
      <c r="AR107" s="94"/>
      <c r="AU107" s="85"/>
      <c r="AV107" s="94"/>
      <c r="BB107" s="74"/>
      <c r="BC107" s="153"/>
      <c r="BD107" s="153"/>
      <c r="BE107" s="153"/>
      <c r="BF107" s="153"/>
      <c r="BG107" s="153"/>
      <c r="BH107" s="1171">
        <v>-36</v>
      </c>
      <c r="BI107" s="1171"/>
      <c r="BJ107" s="1171"/>
      <c r="BK107" s="1171"/>
    </row>
    <row r="108" spans="1:63" s="2" customFormat="1" x14ac:dyDescent="0.2">
      <c r="A108" s="570" t="s">
        <v>44</v>
      </c>
      <c r="AF108" s="94"/>
      <c r="AI108" s="2">
        <v>22</v>
      </c>
      <c r="AJ108" s="94"/>
      <c r="AN108" s="94"/>
      <c r="AR108" s="94"/>
      <c r="AV108" s="94"/>
      <c r="BB108" s="74"/>
      <c r="BC108" s="153"/>
      <c r="BD108" s="153"/>
      <c r="BE108" s="153"/>
      <c r="BF108" s="153"/>
      <c r="BG108" s="153"/>
      <c r="BH108" s="1171">
        <v>22</v>
      </c>
      <c r="BI108" s="1171"/>
      <c r="BJ108" s="1171"/>
      <c r="BK108" s="1171"/>
    </row>
    <row r="109" spans="1:63" s="2" customFormat="1" x14ac:dyDescent="0.2">
      <c r="A109" s="39"/>
      <c r="AF109" s="94"/>
      <c r="AJ109" s="94"/>
      <c r="AN109" s="94"/>
      <c r="AR109" s="94"/>
      <c r="AV109" s="94"/>
      <c r="BB109" s="74"/>
      <c r="BC109" s="153"/>
      <c r="BD109" s="153"/>
      <c r="BE109" s="153"/>
      <c r="BF109" s="153"/>
      <c r="BG109" s="153"/>
      <c r="BH109" s="1171"/>
      <c r="BI109" s="1171"/>
      <c r="BJ109" s="1171"/>
      <c r="BK109" s="1171"/>
    </row>
    <row r="110" spans="1:63" s="2" customFormat="1" x14ac:dyDescent="0.2">
      <c r="A110" s="941" t="s">
        <v>268</v>
      </c>
      <c r="BH110" s="1172"/>
      <c r="BI110" s="1172"/>
      <c r="BJ110" s="1172"/>
      <c r="BK110" s="1172"/>
    </row>
    <row r="111" spans="1:63" s="2" customFormat="1" x14ac:dyDescent="0.2">
      <c r="A111" s="39"/>
      <c r="BH111" s="678"/>
      <c r="BI111" s="678"/>
      <c r="BJ111" s="678"/>
      <c r="BK111" s="678"/>
    </row>
    <row r="112" spans="1:63" s="2" customFormat="1" x14ac:dyDescent="0.2">
      <c r="A112" s="676" t="s">
        <v>222</v>
      </c>
      <c r="AF112" s="94"/>
      <c r="AJ112" s="94"/>
      <c r="AN112" s="94"/>
      <c r="AR112" s="94"/>
      <c r="AV112" s="94"/>
      <c r="BB112" s="74"/>
      <c r="BC112" s="153"/>
      <c r="BD112" s="153"/>
      <c r="BE112" s="153"/>
      <c r="BF112" s="153"/>
      <c r="BG112" s="153"/>
      <c r="BH112" s="153"/>
      <c r="BI112" s="153"/>
      <c r="BJ112" s="153"/>
      <c r="BK112" s="153"/>
    </row>
    <row r="113" spans="1:59" s="2" customFormat="1" x14ac:dyDescent="0.2">
      <c r="A113" s="677" t="s">
        <v>223</v>
      </c>
      <c r="B113" s="678"/>
      <c r="C113" s="678"/>
      <c r="D113" s="678"/>
      <c r="E113" s="678"/>
      <c r="F113" s="678"/>
      <c r="G113" s="678"/>
      <c r="H113" s="678"/>
      <c r="I113" s="678"/>
      <c r="J113" s="678"/>
      <c r="K113" s="678"/>
      <c r="L113" s="678"/>
      <c r="M113" s="678"/>
      <c r="N113" s="678"/>
      <c r="O113" s="678"/>
      <c r="P113" s="678"/>
      <c r="Q113" s="2">
        <v>400</v>
      </c>
      <c r="R113" s="678"/>
      <c r="S113" s="678"/>
      <c r="T113" s="678"/>
      <c r="U113" s="678"/>
      <c r="W113" s="678"/>
      <c r="X113" s="678"/>
      <c r="Y113" s="678"/>
      <c r="Z113" s="678"/>
      <c r="AA113" s="678"/>
      <c r="AB113" s="678"/>
      <c r="AC113" s="678"/>
      <c r="AD113" s="678"/>
      <c r="AE113" s="678"/>
      <c r="AF113" s="1073"/>
      <c r="AG113" s="678"/>
      <c r="AH113" s="678"/>
      <c r="AI113" s="678"/>
      <c r="AJ113" s="1073"/>
      <c r="AK113" s="678"/>
      <c r="AL113" s="678"/>
      <c r="AM113" s="678"/>
      <c r="AN113" s="1073"/>
      <c r="AO113" s="678"/>
      <c r="AP113" s="678"/>
      <c r="AQ113" s="678"/>
      <c r="AR113" s="1073"/>
      <c r="AS113" s="678"/>
      <c r="AT113" s="678"/>
      <c r="AU113" s="678"/>
      <c r="AV113" s="1073"/>
      <c r="AW113" s="678"/>
      <c r="AX113" s="678"/>
      <c r="AZ113" s="678"/>
      <c r="BA113" s="678"/>
      <c r="BB113" s="678"/>
      <c r="BC113" s="153">
        <v>400</v>
      </c>
      <c r="BD113" s="678"/>
      <c r="BE113" s="678"/>
      <c r="BF113" s="678"/>
      <c r="BG113" s="678"/>
    </row>
    <row r="114" spans="1:59" x14ac:dyDescent="0.2">
      <c r="A114" s="677" t="s">
        <v>224</v>
      </c>
      <c r="B114" s="678"/>
      <c r="C114" s="678"/>
      <c r="D114" s="678"/>
      <c r="E114" s="678"/>
      <c r="F114" s="678"/>
      <c r="G114" s="678"/>
      <c r="H114" s="678"/>
      <c r="I114" s="678"/>
      <c r="J114" s="678"/>
      <c r="K114" s="678"/>
      <c r="L114" s="678"/>
      <c r="M114" s="678"/>
      <c r="N114" s="678"/>
      <c r="O114" s="678"/>
      <c r="P114" s="678"/>
      <c r="Q114" s="678"/>
      <c r="R114" s="2">
        <v>400</v>
      </c>
      <c r="S114" s="678"/>
      <c r="T114" s="678"/>
      <c r="U114" s="678"/>
      <c r="V114" s="2"/>
      <c r="W114" s="678"/>
      <c r="X114" s="678"/>
      <c r="Y114" s="678"/>
      <c r="Z114" s="678"/>
      <c r="AA114" s="678"/>
      <c r="AB114" s="678"/>
      <c r="AC114" s="678"/>
      <c r="AD114" s="678"/>
      <c r="AE114" s="678"/>
      <c r="AF114" s="1073"/>
      <c r="AG114" s="678"/>
      <c r="AH114" s="678"/>
      <c r="AI114" s="678"/>
      <c r="AJ114" s="1073"/>
      <c r="AK114" s="678"/>
      <c r="AL114" s="678"/>
      <c r="AM114" s="678"/>
      <c r="AN114" s="1073"/>
      <c r="AO114" s="678"/>
      <c r="AP114" s="678"/>
      <c r="AQ114" s="678"/>
      <c r="AR114" s="1073"/>
      <c r="AS114" s="678"/>
      <c r="AT114" s="678"/>
      <c r="AU114" s="678"/>
      <c r="AV114" s="1073"/>
      <c r="AW114" s="678"/>
      <c r="AX114" s="678"/>
      <c r="AY114" s="2"/>
      <c r="AZ114" s="678"/>
      <c r="BA114" s="678"/>
      <c r="BB114" s="678"/>
      <c r="BC114" s="678"/>
      <c r="BD114" s="678"/>
      <c r="BE114" s="678"/>
      <c r="BF114" s="678"/>
      <c r="BG114" s="678"/>
    </row>
    <row r="115" spans="1:59" x14ac:dyDescent="0.2">
      <c r="N115" s="372"/>
      <c r="O115" s="372"/>
      <c r="P115" s="372"/>
      <c r="Q115" s="372"/>
    </row>
    <row r="116" spans="1:59" x14ac:dyDescent="0.2">
      <c r="N116" s="372"/>
      <c r="O116" s="372"/>
      <c r="P116" s="372"/>
      <c r="Q116" s="372"/>
    </row>
    <row r="117" spans="1:59" x14ac:dyDescent="0.2">
      <c r="A117" s="943" t="s">
        <v>263</v>
      </c>
      <c r="N117" s="372"/>
      <c r="O117" s="372"/>
      <c r="P117" s="372"/>
      <c r="Q117" s="372"/>
    </row>
    <row r="118" spans="1:59" x14ac:dyDescent="0.2">
      <c r="A118" s="939" t="s">
        <v>258</v>
      </c>
      <c r="N118" s="372"/>
      <c r="O118" s="372"/>
      <c r="P118" s="372"/>
      <c r="Q118" s="372"/>
    </row>
    <row r="119" spans="1:59" x14ac:dyDescent="0.2">
      <c r="A119" s="939" t="s">
        <v>259</v>
      </c>
    </row>
    <row r="120" spans="1:59" x14ac:dyDescent="0.2">
      <c r="A120" s="939" t="s">
        <v>342</v>
      </c>
    </row>
    <row r="121" spans="1:59" x14ac:dyDescent="0.2">
      <c r="A121" s="940" t="s">
        <v>313</v>
      </c>
    </row>
    <row r="122" spans="1:59" x14ac:dyDescent="0.2">
      <c r="A122" s="919"/>
    </row>
    <row r="123" spans="1:59" x14ac:dyDescent="0.2">
      <c r="A123" s="1102"/>
      <c r="C123" s="372"/>
      <c r="D123" s="372"/>
      <c r="E123" s="372"/>
      <c r="F123" s="372"/>
      <c r="G123" s="372"/>
      <c r="H123" s="372"/>
      <c r="I123" s="372"/>
      <c r="J123" s="372"/>
      <c r="K123" s="372"/>
      <c r="L123" s="372"/>
      <c r="M123" s="372"/>
    </row>
    <row r="124" spans="1:59" x14ac:dyDescent="0.2">
      <c r="A124" s="372"/>
      <c r="C124" s="372"/>
      <c r="D124" s="372"/>
      <c r="E124" s="372"/>
      <c r="F124" s="372"/>
      <c r="G124" s="372"/>
      <c r="H124" s="372"/>
      <c r="I124" s="372"/>
      <c r="J124" s="372"/>
      <c r="K124" s="372"/>
      <c r="L124" s="372"/>
      <c r="M124" s="372"/>
    </row>
    <row r="125" spans="1:59" x14ac:dyDescent="0.2">
      <c r="A125" s="372"/>
      <c r="C125" s="372"/>
      <c r="D125" s="372"/>
      <c r="E125" s="372"/>
      <c r="F125" s="372"/>
      <c r="G125" s="372"/>
      <c r="H125" s="372"/>
      <c r="I125" s="372"/>
      <c r="J125" s="372"/>
      <c r="K125" s="372"/>
      <c r="L125" s="372"/>
      <c r="M125" s="372"/>
    </row>
    <row r="126" spans="1:59" x14ac:dyDescent="0.2">
      <c r="A126" s="372"/>
      <c r="C126" s="372"/>
      <c r="D126" s="372"/>
      <c r="E126" s="372"/>
      <c r="F126" s="372"/>
      <c r="G126" s="372"/>
      <c r="H126" s="372"/>
      <c r="I126" s="372"/>
      <c r="J126" s="372"/>
      <c r="K126" s="372"/>
      <c r="L126" s="372"/>
      <c r="M126" s="372"/>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C6:BC7 BC41 BC78 BC43 BC9:BC11 BC80:BC81 BC86:BC87 BC95 BC89:BC90 BD93 BD78:BD90 BD6:BD11 BC58:BD62 BC72:BD73 BC25:BD26 BD71 BC20:BD23 BE6 BE10:BE11 BE58:BE61 BE78:BE92 BE48:BE49 BE25:BE34 BE14:BE18 BE70:BE73 BD41:BE45 BC45 BE63:BE66 BC68:BE68 BC48:BD51 BJ98:BJ99 BI78:BI93 BJ90 BJ78:BJ88 BI6:BJ18 BC16:BD18 BI41:BJ76 BI20:BJ38 BE37:BE38 BC29:BD3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J51"/>
  <sheetViews>
    <sheetView zoomScaleNormal="100" workbookViewId="0">
      <pane xSplit="1" topLeftCell="AS1" activePane="topRight" state="frozen"/>
      <selection pane="topRight" activeCell="BJ1" sqref="BJ1:BJ1048576"/>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8" width="9.28515625" style="272" customWidth="1"/>
    <col min="49" max="49" width="9.28515625" style="272" hidden="1" customWidth="1"/>
    <col min="50" max="50" width="2.7109375" customWidth="1"/>
    <col min="51" max="51" width="9.42578125" customWidth="1" outlineLevel="1"/>
    <col min="52" max="55" width="9.42578125" style="272" customWidth="1" outlineLevel="1"/>
    <col min="56" max="56" width="9.140625" customWidth="1" outlineLevel="1"/>
    <col min="57" max="59" width="9.140625" style="272" customWidth="1"/>
    <col min="60" max="60" width="9.140625" customWidth="1"/>
    <col min="61" max="61" width="9.140625" style="272" customWidth="1"/>
    <col min="62" max="62" width="9.140625" hidden="1" customWidth="1"/>
  </cols>
  <sheetData>
    <row r="1" spans="1:62" ht="15" x14ac:dyDescent="0.25">
      <c r="A1" s="1" t="s">
        <v>0</v>
      </c>
    </row>
    <row r="2" spans="1:62" x14ac:dyDescent="0.2">
      <c r="AE2" s="144"/>
      <c r="AI2" s="144"/>
    </row>
    <row r="3" spans="1:62" s="272" customFormat="1" ht="15.75" thickBot="1" x14ac:dyDescent="0.3">
      <c r="A3" s="1" t="s">
        <v>325</v>
      </c>
      <c r="AE3" s="144"/>
      <c r="AI3" s="144"/>
      <c r="BI3" s="1153"/>
      <c r="BJ3" s="1153" t="s">
        <v>359</v>
      </c>
    </row>
    <row r="4" spans="1:62" s="272" customFormat="1" ht="13.5" thickBot="1" x14ac:dyDescent="0.25">
      <c r="A4" s="13" t="s">
        <v>7</v>
      </c>
      <c r="Z4" s="474" t="s">
        <v>276</v>
      </c>
      <c r="AA4" s="1062" t="s">
        <v>277</v>
      </c>
      <c r="AB4" s="1062" t="s">
        <v>278</v>
      </c>
      <c r="AC4" s="180" t="s">
        <v>279</v>
      </c>
      <c r="AD4" s="474" t="s">
        <v>314</v>
      </c>
      <c r="AE4" s="1062" t="s">
        <v>315</v>
      </c>
      <c r="AF4" s="1062" t="s">
        <v>316</v>
      </c>
      <c r="AG4" s="180" t="s">
        <v>317</v>
      </c>
      <c r="AH4" s="474" t="s">
        <v>318</v>
      </c>
      <c r="AI4" s="1062" t="s">
        <v>319</v>
      </c>
      <c r="AJ4" s="1062" t="s">
        <v>320</v>
      </c>
      <c r="AK4" s="180" t="s">
        <v>321</v>
      </c>
      <c r="AL4" s="474" t="s">
        <v>339</v>
      </c>
      <c r="AM4" s="1062" t="s">
        <v>348</v>
      </c>
      <c r="AN4" s="1062" t="s">
        <v>349</v>
      </c>
      <c r="AO4" s="180" t="s">
        <v>350</v>
      </c>
      <c r="AP4" s="474" t="s">
        <v>355</v>
      </c>
      <c r="AQ4" s="1062" t="s">
        <v>356</v>
      </c>
      <c r="AR4" s="1062" t="s">
        <v>357</v>
      </c>
      <c r="AS4" s="180" t="s">
        <v>358</v>
      </c>
      <c r="AT4" s="474" t="s">
        <v>376</v>
      </c>
      <c r="AU4" s="475" t="s">
        <v>377</v>
      </c>
      <c r="AV4" s="475" t="s">
        <v>378</v>
      </c>
      <c r="AW4" s="180" t="s">
        <v>379</v>
      </c>
      <c r="BE4" s="15">
        <v>2016</v>
      </c>
      <c r="BF4" s="15">
        <v>2017</v>
      </c>
      <c r="BG4" s="15">
        <v>2018</v>
      </c>
      <c r="BH4" s="15">
        <v>2019</v>
      </c>
      <c r="BI4" s="15">
        <v>2020</v>
      </c>
      <c r="BJ4" s="15">
        <v>2021</v>
      </c>
    </row>
    <row r="5" spans="1:62" s="272" customFormat="1" ht="18" customHeight="1" x14ac:dyDescent="0.2">
      <c r="A5" s="1089" t="s">
        <v>331</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1">
        <v>1097</v>
      </c>
      <c r="AP5" s="1079">
        <v>994</v>
      </c>
      <c r="AQ5" s="1052">
        <v>674</v>
      </c>
      <c r="AR5" s="739">
        <v>964</v>
      </c>
      <c r="AS5" s="1151">
        <v>1193</v>
      </c>
      <c r="AT5" s="1079">
        <v>1229</v>
      </c>
      <c r="AU5" s="1052">
        <v>1262</v>
      </c>
      <c r="AV5" s="739">
        <v>1455</v>
      </c>
      <c r="AW5" s="1151"/>
      <c r="BE5" s="72">
        <f>SUM(Z5:AC5)</f>
        <v>3688</v>
      </c>
      <c r="BF5" s="72">
        <f>SUM(AD5:AG5)</f>
        <v>4263</v>
      </c>
      <c r="BG5" s="72">
        <v>4507</v>
      </c>
      <c r="BH5" s="72">
        <v>4212</v>
      </c>
      <c r="BI5" s="1149">
        <f>AP5+AQ5+AR5+AS5</f>
        <v>3825</v>
      </c>
      <c r="BJ5" s="1149">
        <f>AT5+AU5+AV5+AW5</f>
        <v>3946</v>
      </c>
    </row>
    <row r="6" spans="1:62" s="272" customFormat="1" ht="18" customHeight="1" x14ac:dyDescent="0.2">
      <c r="A6" s="1090" t="s">
        <v>326</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0">
        <v>415</v>
      </c>
      <c r="AP6" s="1094">
        <v>376</v>
      </c>
      <c r="AQ6" s="1054">
        <v>435</v>
      </c>
      <c r="AR6" s="69">
        <v>514</v>
      </c>
      <c r="AS6" s="1150">
        <v>511</v>
      </c>
      <c r="AT6" s="1094">
        <v>571</v>
      </c>
      <c r="AU6" s="1054">
        <v>571</v>
      </c>
      <c r="AV6" s="69">
        <v>607</v>
      </c>
      <c r="AW6" s="1150"/>
      <c r="BE6" s="72">
        <f t="shared" ref="BE6:BE11" si="0">SUM(Z6:AC6)</f>
        <v>1471</v>
      </c>
      <c r="BF6" s="72">
        <f t="shared" ref="BF6:BF11" si="1">SUM(AD6:AG6)</f>
        <v>1718</v>
      </c>
      <c r="BG6" s="72">
        <v>1813</v>
      </c>
      <c r="BH6" s="1149">
        <v>1599</v>
      </c>
      <c r="BI6" s="1149">
        <f>AP6+AQ6+AR6+AS6</f>
        <v>1836</v>
      </c>
      <c r="BJ6" s="1149">
        <f t="shared" ref="BJ6:BJ8" si="2">AT6+AU6+AV6+AW6</f>
        <v>1749</v>
      </c>
    </row>
    <row r="7" spans="1:62" s="272" customFormat="1" ht="18" customHeight="1" x14ac:dyDescent="0.2">
      <c r="A7" s="1091" t="s">
        <v>327</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0">
        <v>332</v>
      </c>
      <c r="AP7" s="1094">
        <v>247</v>
      </c>
      <c r="AQ7" s="1054">
        <v>255</v>
      </c>
      <c r="AR7" s="69">
        <v>337</v>
      </c>
      <c r="AS7" s="1150">
        <v>409</v>
      </c>
      <c r="AT7" s="1094">
        <v>346</v>
      </c>
      <c r="AU7" s="1054">
        <v>347</v>
      </c>
      <c r="AV7" s="69">
        <v>345</v>
      </c>
      <c r="AW7" s="1150"/>
      <c r="BE7" s="72">
        <f t="shared" si="0"/>
        <v>890</v>
      </c>
      <c r="BF7" s="72">
        <f t="shared" si="1"/>
        <v>1161</v>
      </c>
      <c r="BG7" s="72">
        <v>1164</v>
      </c>
      <c r="BH7" s="1149">
        <v>1191</v>
      </c>
      <c r="BI7" s="1149">
        <f t="shared" ref="BI7:BI11" si="3">AP7+AQ7+AR7+AS7</f>
        <v>1248</v>
      </c>
      <c r="BJ7" s="1149">
        <f t="shared" si="2"/>
        <v>1038</v>
      </c>
    </row>
    <row r="8" spans="1:62" s="272" customFormat="1" ht="18" customHeight="1" x14ac:dyDescent="0.2">
      <c r="A8" s="1091" t="s">
        <v>328</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0">
        <v>457</v>
      </c>
      <c r="AP8" s="1094">
        <v>404</v>
      </c>
      <c r="AQ8" s="1054">
        <v>453</v>
      </c>
      <c r="AR8" s="69">
        <v>452</v>
      </c>
      <c r="AS8" s="1150">
        <v>394</v>
      </c>
      <c r="AT8" s="1094">
        <v>421</v>
      </c>
      <c r="AU8" s="1054">
        <v>416</v>
      </c>
      <c r="AV8" s="69">
        <v>454</v>
      </c>
      <c r="AW8" s="1150"/>
      <c r="BE8" s="72">
        <f t="shared" si="0"/>
        <v>2180</v>
      </c>
      <c r="BF8" s="72">
        <f t="shared" si="1"/>
        <v>1863</v>
      </c>
      <c r="BG8" s="72">
        <v>1787</v>
      </c>
      <c r="BH8" s="1149">
        <v>1875</v>
      </c>
      <c r="BI8" s="1149">
        <f t="shared" si="3"/>
        <v>1703</v>
      </c>
      <c r="BJ8" s="1149">
        <f t="shared" si="2"/>
        <v>1291</v>
      </c>
    </row>
    <row r="9" spans="1:62" s="272" customFormat="1" ht="18" customHeight="1" x14ac:dyDescent="0.2">
      <c r="A9" s="1091" t="s">
        <v>3</v>
      </c>
      <c r="Z9" s="844">
        <v>274</v>
      </c>
      <c r="AA9" s="1054">
        <v>303.00000000000006</v>
      </c>
      <c r="AB9" s="69">
        <v>320</v>
      </c>
      <c r="AC9" s="71">
        <v>323</v>
      </c>
      <c r="AD9" s="844">
        <v>117.99999999999999</v>
      </c>
      <c r="AE9" s="1123">
        <v>0</v>
      </c>
      <c r="AF9" s="507">
        <v>0</v>
      </c>
      <c r="AG9" s="509">
        <v>0</v>
      </c>
      <c r="AH9" s="1124">
        <v>0</v>
      </c>
      <c r="AI9" s="1123">
        <v>0</v>
      </c>
      <c r="AJ9" s="507">
        <v>0</v>
      </c>
      <c r="AK9" s="509">
        <v>0</v>
      </c>
      <c r="AL9" s="1124">
        <v>0</v>
      </c>
      <c r="AM9" s="1123">
        <v>0</v>
      </c>
      <c r="AN9" s="507">
        <v>0</v>
      </c>
      <c r="AO9" s="1150"/>
      <c r="AP9" s="1124"/>
      <c r="AQ9" s="1123"/>
      <c r="AR9" s="507"/>
      <c r="AS9" s="1150"/>
      <c r="AT9" s="1124"/>
      <c r="AU9" s="1123"/>
      <c r="AV9" s="507"/>
      <c r="AW9" s="1150"/>
      <c r="BE9" s="72">
        <f t="shared" si="0"/>
        <v>1220</v>
      </c>
      <c r="BF9" s="72">
        <f t="shared" si="1"/>
        <v>117.99999999999999</v>
      </c>
      <c r="BG9" s="509">
        <v>0</v>
      </c>
      <c r="BH9" s="1149"/>
      <c r="BI9" s="1149"/>
      <c r="BJ9" s="1149"/>
    </row>
    <row r="10" spans="1:62" s="272" customFormat="1" ht="18" customHeight="1" x14ac:dyDescent="0.2">
      <c r="A10" s="1091" t="s">
        <v>329</v>
      </c>
      <c r="Z10" s="844">
        <v>8</v>
      </c>
      <c r="AA10" s="1054">
        <v>13</v>
      </c>
      <c r="AB10" s="69">
        <v>14</v>
      </c>
      <c r="AC10" s="71">
        <v>14</v>
      </c>
      <c r="AD10" s="844">
        <v>27</v>
      </c>
      <c r="AE10" s="1054">
        <v>32</v>
      </c>
      <c r="AF10" s="69">
        <v>33</v>
      </c>
      <c r="AG10" s="71">
        <v>41</v>
      </c>
      <c r="AH10" s="1094">
        <v>39</v>
      </c>
      <c r="AI10" s="1054">
        <v>36</v>
      </c>
      <c r="AJ10" s="69">
        <v>32</v>
      </c>
      <c r="AK10" s="71">
        <v>29</v>
      </c>
      <c r="AL10" s="1124">
        <v>0</v>
      </c>
      <c r="AM10" s="1123">
        <v>0</v>
      </c>
      <c r="AN10" s="1123">
        <v>0</v>
      </c>
      <c r="AO10" s="1150"/>
      <c r="AP10" s="1124"/>
      <c r="AQ10" s="1123"/>
      <c r="AR10" s="1123"/>
      <c r="AS10" s="1150"/>
      <c r="AT10" s="1124"/>
      <c r="AU10" s="1123"/>
      <c r="AV10" s="1123"/>
      <c r="AW10" s="1150"/>
      <c r="BE10" s="72">
        <f t="shared" si="0"/>
        <v>49</v>
      </c>
      <c r="BF10" s="72">
        <f t="shared" si="1"/>
        <v>133</v>
      </c>
      <c r="BG10" s="72">
        <v>136</v>
      </c>
      <c r="BH10" s="1149"/>
      <c r="BI10" s="1149"/>
      <c r="BJ10" s="1149"/>
    </row>
    <row r="11" spans="1:62" s="272" customFormat="1" ht="18" customHeight="1" thickBot="1" x14ac:dyDescent="0.25">
      <c r="A11" s="1092" t="s">
        <v>6</v>
      </c>
      <c r="Z11" s="847">
        <f>SUM(Z5:Z10)</f>
        <v>2224</v>
      </c>
      <c r="AA11" s="1057">
        <f t="shared" ref="AA11:AJ11" si="4">SUM(AA5:AA10)</f>
        <v>2365</v>
      </c>
      <c r="AB11" s="279">
        <f t="shared" si="4"/>
        <v>2469</v>
      </c>
      <c r="AC11" s="124">
        <f t="shared" si="4"/>
        <v>2440</v>
      </c>
      <c r="AD11" s="847">
        <f t="shared" si="4"/>
        <v>2211</v>
      </c>
      <c r="AE11" s="1057">
        <f t="shared" si="4"/>
        <v>2202</v>
      </c>
      <c r="AF11" s="279">
        <f t="shared" si="4"/>
        <v>2387</v>
      </c>
      <c r="AG11" s="124">
        <f t="shared" si="4"/>
        <v>2456</v>
      </c>
      <c r="AH11" s="847">
        <f t="shared" si="4"/>
        <v>2269</v>
      </c>
      <c r="AI11" s="1057">
        <f t="shared" si="4"/>
        <v>2290</v>
      </c>
      <c r="AJ11" s="279">
        <f t="shared" si="4"/>
        <v>2445</v>
      </c>
      <c r="AK11" s="124">
        <v>2403</v>
      </c>
      <c r="AL11" s="847">
        <v>2094</v>
      </c>
      <c r="AM11" s="1057">
        <v>2217</v>
      </c>
      <c r="AN11" s="279">
        <v>2265</v>
      </c>
      <c r="AO11" s="124">
        <v>2301</v>
      </c>
      <c r="AP11" s="847">
        <f>SUM(AP5:AP10)</f>
        <v>2021</v>
      </c>
      <c r="AQ11" s="1057">
        <f>SUM(AQ5:AQ8)</f>
        <v>1817</v>
      </c>
      <c r="AR11" s="279">
        <f>SUM(AR5:AR8)</f>
        <v>2267</v>
      </c>
      <c r="AS11" s="124">
        <f>SUM(AS5:AS8)</f>
        <v>2507</v>
      </c>
      <c r="AT11" s="847">
        <f>SUM(AT5:AT10)</f>
        <v>2567</v>
      </c>
      <c r="AU11" s="1057">
        <f>SUM(AU5:AU8)</f>
        <v>2596</v>
      </c>
      <c r="AV11" s="279">
        <f>SUM(AV5:AV8)</f>
        <v>2861</v>
      </c>
      <c r="AW11" s="124">
        <f>SUM(AW5:AW8)</f>
        <v>0</v>
      </c>
      <c r="BE11" s="125">
        <f t="shared" si="0"/>
        <v>9498</v>
      </c>
      <c r="BF11" s="125">
        <f t="shared" si="1"/>
        <v>9256</v>
      </c>
      <c r="BG11" s="125">
        <v>9407</v>
      </c>
      <c r="BH11" s="125">
        <v>8877</v>
      </c>
      <c r="BI11" s="125">
        <f t="shared" si="3"/>
        <v>8612</v>
      </c>
      <c r="BJ11" s="125">
        <f>AT11+AU11+AV11+AW11</f>
        <v>8024</v>
      </c>
    </row>
    <row r="12" spans="1:62" s="272" customFormat="1" x14ac:dyDescent="0.2">
      <c r="A12" s="6"/>
      <c r="AE12" s="144"/>
      <c r="AI12" s="144"/>
    </row>
    <row r="13" spans="1:62" s="272" customFormat="1" x14ac:dyDescent="0.2">
      <c r="A13" s="1095" t="s">
        <v>330</v>
      </c>
      <c r="AE13" s="144"/>
      <c r="AI13" s="144"/>
    </row>
    <row r="14" spans="1:62" s="272" customFormat="1" x14ac:dyDescent="0.2">
      <c r="AE14" s="144"/>
      <c r="AI14" s="144"/>
    </row>
    <row r="15" spans="1:62" s="272" customFormat="1" ht="15" x14ac:dyDescent="0.25">
      <c r="A15" s="1"/>
      <c r="AE15" s="144"/>
      <c r="AI15" s="144"/>
    </row>
    <row r="16" spans="1:62" s="272" customFormat="1" ht="15.75" thickBot="1" x14ac:dyDescent="0.3">
      <c r="A16" s="1" t="s">
        <v>115</v>
      </c>
      <c r="AE16" s="144"/>
      <c r="AI16" s="144"/>
    </row>
    <row r="17" spans="1:59" s="3" customFormat="1" ht="14.25" customHeight="1" thickBot="1" x14ac:dyDescent="0.25">
      <c r="A17" s="13" t="s">
        <v>7</v>
      </c>
      <c r="B17" s="14" t="s">
        <v>8</v>
      </c>
      <c r="C17" s="28" t="s">
        <v>1</v>
      </c>
      <c r="D17" s="28" t="s">
        <v>2</v>
      </c>
      <c r="E17" s="29" t="s">
        <v>19</v>
      </c>
      <c r="F17" s="183" t="s">
        <v>111</v>
      </c>
      <c r="G17" s="28" t="s">
        <v>119</v>
      </c>
      <c r="H17" s="270" t="s">
        <v>127</v>
      </c>
      <c r="I17" s="184" t="s">
        <v>128</v>
      </c>
      <c r="J17" s="183" t="s">
        <v>135</v>
      </c>
      <c r="K17" s="263" t="s">
        <v>139</v>
      </c>
      <c r="L17" s="263" t="s">
        <v>140</v>
      </c>
      <c r="M17" s="184" t="s">
        <v>141</v>
      </c>
      <c r="N17" s="474" t="s">
        <v>208</v>
      </c>
      <c r="O17" s="475" t="s">
        <v>209</v>
      </c>
      <c r="P17" s="475" t="s">
        <v>210</v>
      </c>
      <c r="Q17" s="184" t="s">
        <v>211</v>
      </c>
      <c r="R17" s="474" t="s">
        <v>218</v>
      </c>
      <c r="S17" s="475" t="s">
        <v>219</v>
      </c>
      <c r="T17" s="475" t="s">
        <v>220</v>
      </c>
      <c r="U17" s="180" t="s">
        <v>221</v>
      </c>
      <c r="V17" s="355" t="s">
        <v>234</v>
      </c>
      <c r="W17" s="184" t="s">
        <v>235</v>
      </c>
      <c r="X17" s="180" t="s">
        <v>236</v>
      </c>
      <c r="Y17" s="180" t="s">
        <v>237</v>
      </c>
      <c r="Z17" s="474" t="s">
        <v>276</v>
      </c>
      <c r="AA17" s="1062" t="s">
        <v>277</v>
      </c>
      <c r="AB17" s="1062" t="s">
        <v>278</v>
      </c>
      <c r="AC17" s="180" t="s">
        <v>279</v>
      </c>
      <c r="AD17" s="474" t="s">
        <v>314</v>
      </c>
      <c r="AE17" s="1062" t="s">
        <v>315</v>
      </c>
      <c r="AF17" s="1062" t="s">
        <v>316</v>
      </c>
      <c r="AG17" s="180" t="s">
        <v>317</v>
      </c>
      <c r="AH17" s="474" t="s">
        <v>318</v>
      </c>
      <c r="AI17" s="1062" t="s">
        <v>319</v>
      </c>
      <c r="AJ17" s="1062" t="s">
        <v>320</v>
      </c>
      <c r="AK17" s="180" t="s">
        <v>321</v>
      </c>
      <c r="AL17" s="859"/>
      <c r="AM17" s="859"/>
      <c r="AN17" s="859"/>
      <c r="AO17" s="859"/>
      <c r="AP17" s="859"/>
      <c r="AQ17" s="859"/>
      <c r="AR17" s="859"/>
      <c r="AS17" s="859"/>
      <c r="AT17" s="859"/>
      <c r="AU17" s="859"/>
      <c r="AV17" s="859"/>
      <c r="AW17" s="859"/>
      <c r="AY17" s="15">
        <v>2010</v>
      </c>
      <c r="AZ17" s="15">
        <v>2011</v>
      </c>
      <c r="BA17" s="15">
        <v>2012</v>
      </c>
      <c r="BB17" s="15">
        <v>2013</v>
      </c>
      <c r="BC17" s="15">
        <v>2014</v>
      </c>
      <c r="BD17" s="15">
        <v>2015</v>
      </c>
      <c r="BE17" s="15">
        <v>2016</v>
      </c>
      <c r="BF17" s="15">
        <v>2017</v>
      </c>
      <c r="BG17" s="15">
        <v>2018</v>
      </c>
    </row>
    <row r="18" spans="1:59" s="2" customFormat="1" ht="14.25" customHeight="1" x14ac:dyDescent="0.2">
      <c r="A18" s="297" t="s">
        <v>137</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521"/>
      <c r="AU18" s="521"/>
      <c r="AV18" s="521"/>
      <c r="AW18" s="521"/>
      <c r="AX18" s="83"/>
      <c r="AY18" s="72">
        <f>SUM(B18:E18)</f>
        <v>2584</v>
      </c>
      <c r="AZ18" s="72">
        <f>SUM(F18:I18)</f>
        <v>2653</v>
      </c>
      <c r="BA18" s="72">
        <f>SUM(J18:M18)</f>
        <v>2976</v>
      </c>
      <c r="BB18" s="72">
        <v>3533</v>
      </c>
      <c r="BC18" s="72">
        <v>4208</v>
      </c>
      <c r="BD18" s="72">
        <v>4720</v>
      </c>
      <c r="BE18" s="72">
        <v>8086</v>
      </c>
      <c r="BF18" s="72">
        <v>8745</v>
      </c>
      <c r="BG18" s="72">
        <v>9022</v>
      </c>
    </row>
    <row r="19" spans="1:59"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106</v>
      </c>
      <c r="AF19" s="1074" t="s">
        <v>106</v>
      </c>
      <c r="AG19" s="1077" t="s">
        <v>106</v>
      </c>
      <c r="AH19" s="1080" t="s">
        <v>106</v>
      </c>
      <c r="AI19" s="1074" t="s">
        <v>106</v>
      </c>
      <c r="AJ19" s="1074" t="s">
        <v>106</v>
      </c>
      <c r="AK19" s="1119">
        <v>0</v>
      </c>
      <c r="AL19" s="1127"/>
      <c r="AM19" s="1127"/>
      <c r="AN19" s="1127"/>
      <c r="AO19" s="1127"/>
      <c r="AP19" s="1127"/>
      <c r="AQ19" s="1127"/>
      <c r="AR19" s="1127"/>
      <c r="AS19" s="1127"/>
      <c r="AT19" s="1127"/>
      <c r="AU19" s="1127"/>
      <c r="AV19" s="1127"/>
      <c r="AW19" s="1127"/>
      <c r="AX19" s="83"/>
      <c r="AY19" s="73">
        <f>SUM(B19:E19)</f>
        <v>1145</v>
      </c>
      <c r="AZ19" s="73">
        <f>SUM(F19:I19)</f>
        <v>1216</v>
      </c>
      <c r="BA19" s="73">
        <f>SUM(J19:M19)</f>
        <v>1168</v>
      </c>
      <c r="BB19" s="73">
        <v>1145</v>
      </c>
      <c r="BC19" s="73">
        <v>1275</v>
      </c>
      <c r="BD19" s="73">
        <v>1241</v>
      </c>
      <c r="BE19" s="73">
        <v>1220</v>
      </c>
      <c r="BF19" s="73">
        <v>118</v>
      </c>
      <c r="BG19" s="1122">
        <v>0</v>
      </c>
    </row>
    <row r="20" spans="1:59" s="2" customFormat="1" ht="14.25" customHeight="1" x14ac:dyDescent="0.2">
      <c r="A20" s="6" t="s">
        <v>20</v>
      </c>
      <c r="B20" s="80">
        <f>SUM(B18:B19)</f>
        <v>901</v>
      </c>
      <c r="C20" s="69">
        <f t="shared" ref="C20:M20" si="5">SUM(C18:C19)</f>
        <v>934</v>
      </c>
      <c r="D20" s="69">
        <f t="shared" si="5"/>
        <v>946</v>
      </c>
      <c r="E20" s="70">
        <f t="shared" si="5"/>
        <v>948</v>
      </c>
      <c r="F20" s="255">
        <f t="shared" si="5"/>
        <v>987</v>
      </c>
      <c r="G20" s="69">
        <f t="shared" si="5"/>
        <v>1034</v>
      </c>
      <c r="H20" s="69">
        <f t="shared" si="5"/>
        <v>980</v>
      </c>
      <c r="I20" s="71">
        <f t="shared" si="5"/>
        <v>868</v>
      </c>
      <c r="J20" s="255">
        <f t="shared" si="5"/>
        <v>920</v>
      </c>
      <c r="K20" s="69">
        <f t="shared" si="5"/>
        <v>1032</v>
      </c>
      <c r="L20" s="69">
        <f t="shared" si="5"/>
        <v>1120</v>
      </c>
      <c r="M20" s="71">
        <f t="shared" si="5"/>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521"/>
      <c r="AU20" s="521"/>
      <c r="AV20" s="521"/>
      <c r="AW20" s="521"/>
      <c r="AX20" s="83"/>
      <c r="AY20" s="72">
        <f>SUM(AY18:AY19)</f>
        <v>3729</v>
      </c>
      <c r="AZ20" s="72">
        <f>SUM(AZ18:AZ19)</f>
        <v>3869</v>
      </c>
      <c r="BA20" s="72">
        <f>SUM(BA18:BA19)</f>
        <v>4144</v>
      </c>
      <c r="BB20" s="72">
        <v>4678</v>
      </c>
      <c r="BC20" s="72">
        <v>5483</v>
      </c>
      <c r="BD20" s="72">
        <f>SUM(BD18:BD19)</f>
        <v>5961</v>
      </c>
      <c r="BE20" s="72">
        <v>9306</v>
      </c>
      <c r="BF20" s="72">
        <v>8863</v>
      </c>
      <c r="BG20" s="72">
        <v>9022</v>
      </c>
    </row>
    <row r="21" spans="1:59"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521"/>
      <c r="AU21" s="521"/>
      <c r="AV21" s="521"/>
      <c r="AW21" s="521"/>
      <c r="AX21" s="83"/>
      <c r="AY21" s="72"/>
      <c r="AZ21" s="72"/>
      <c r="BA21" s="72"/>
      <c r="BB21" s="72"/>
      <c r="BC21" s="72"/>
      <c r="BD21" s="72"/>
      <c r="BE21" s="72"/>
      <c r="BF21" s="72"/>
      <c r="BG21" s="72"/>
    </row>
    <row r="22" spans="1:59"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0">
        <v>91</v>
      </c>
      <c r="AL22" s="1128"/>
      <c r="AM22" s="1128"/>
      <c r="AN22" s="1128"/>
      <c r="AO22" s="1128"/>
      <c r="AP22" s="1128"/>
      <c r="AQ22" s="1128"/>
      <c r="AR22" s="1128"/>
      <c r="AS22" s="1128"/>
      <c r="AT22" s="1128"/>
      <c r="AU22" s="1128"/>
      <c r="AV22" s="1128"/>
      <c r="AW22" s="1128"/>
      <c r="AX22" s="83"/>
      <c r="AY22" s="72">
        <f>SUM(B22:E22)</f>
        <v>626</v>
      </c>
      <c r="AZ22" s="72">
        <f>SUM(F22:I22)</f>
        <v>325</v>
      </c>
      <c r="BA22" s="72">
        <f>SUM(J22:M22)</f>
        <v>214</v>
      </c>
      <c r="BB22" s="72">
        <v>137</v>
      </c>
      <c r="BC22" s="72">
        <v>164</v>
      </c>
      <c r="BD22" s="72">
        <v>140</v>
      </c>
      <c r="BE22" s="72">
        <v>192</v>
      </c>
      <c r="BF22" s="72">
        <v>393</v>
      </c>
      <c r="BG22" s="72">
        <v>385</v>
      </c>
    </row>
    <row r="23" spans="1:59" s="2" customFormat="1" ht="14.25" customHeight="1" x14ac:dyDescent="0.2">
      <c r="A23" s="6" t="s">
        <v>5</v>
      </c>
      <c r="B23" s="81">
        <v>47</v>
      </c>
      <c r="C23" s="63" t="s">
        <v>106</v>
      </c>
      <c r="D23" s="63" t="s">
        <v>106</v>
      </c>
      <c r="E23" s="62" t="s">
        <v>106</v>
      </c>
      <c r="F23" s="256" t="s">
        <v>106</v>
      </c>
      <c r="G23" s="63" t="s">
        <v>106</v>
      </c>
      <c r="H23" s="63" t="s">
        <v>106</v>
      </c>
      <c r="I23" s="258" t="s">
        <v>106</v>
      </c>
      <c r="J23" s="256" t="s">
        <v>106</v>
      </c>
      <c r="K23" s="63" t="s">
        <v>106</v>
      </c>
      <c r="L23" s="63" t="s">
        <v>106</v>
      </c>
      <c r="M23" s="62" t="s">
        <v>106</v>
      </c>
      <c r="N23" s="559">
        <v>0</v>
      </c>
      <c r="O23" s="63" t="s">
        <v>106</v>
      </c>
      <c r="P23" s="63" t="s">
        <v>106</v>
      </c>
      <c r="Q23" s="62" t="s">
        <v>106</v>
      </c>
      <c r="R23" s="559">
        <v>0</v>
      </c>
      <c r="S23" s="63" t="s">
        <v>106</v>
      </c>
      <c r="T23" s="63" t="s">
        <v>106</v>
      </c>
      <c r="U23" s="708">
        <v>0</v>
      </c>
      <c r="V23" s="846">
        <v>0</v>
      </c>
      <c r="W23" s="790">
        <v>0</v>
      </c>
      <c r="X23" s="738">
        <v>0</v>
      </c>
      <c r="Y23" s="708">
        <v>0</v>
      </c>
      <c r="Z23" s="846" t="s">
        <v>106</v>
      </c>
      <c r="AA23" s="1056">
        <v>0</v>
      </c>
      <c r="AB23" s="738">
        <v>0</v>
      </c>
      <c r="AC23" s="708">
        <v>0</v>
      </c>
      <c r="AD23" s="846">
        <v>0</v>
      </c>
      <c r="AE23" s="1056" t="s">
        <v>106</v>
      </c>
      <c r="AF23" s="738" t="s">
        <v>106</v>
      </c>
      <c r="AG23" s="708" t="s">
        <v>106</v>
      </c>
      <c r="AH23" s="846" t="s">
        <v>106</v>
      </c>
      <c r="AI23" s="1056">
        <v>0</v>
      </c>
      <c r="AJ23" s="738">
        <v>0</v>
      </c>
      <c r="AK23" s="708">
        <v>0</v>
      </c>
      <c r="AL23" s="1126"/>
      <c r="AM23" s="1126"/>
      <c r="AN23" s="1126"/>
      <c r="AO23" s="1126"/>
      <c r="AP23" s="1126"/>
      <c r="AQ23" s="1126"/>
      <c r="AR23" s="1126"/>
      <c r="AS23" s="1126"/>
      <c r="AT23" s="1126"/>
      <c r="AU23" s="1126"/>
      <c r="AV23" s="1126"/>
      <c r="AW23" s="1126"/>
      <c r="AX23" s="83"/>
      <c r="AY23" s="73">
        <f>SUM(B23:E23)</f>
        <v>47</v>
      </c>
      <c r="AZ23" s="537">
        <f>SUM(F23:I23)</f>
        <v>0</v>
      </c>
      <c r="BA23" s="537">
        <f>SUM(J23:M23)</f>
        <v>0</v>
      </c>
      <c r="BB23" s="537">
        <v>0</v>
      </c>
      <c r="BC23" s="537">
        <v>0</v>
      </c>
      <c r="BD23" s="537">
        <v>0</v>
      </c>
      <c r="BE23" s="537">
        <v>0</v>
      </c>
      <c r="BF23" s="537">
        <f>SUM(AA23:AD23)</f>
        <v>0</v>
      </c>
      <c r="BG23" s="537">
        <v>0</v>
      </c>
    </row>
    <row r="24" spans="1:59" s="2" customFormat="1" ht="14.25" customHeight="1" thickBot="1" x14ac:dyDescent="0.25">
      <c r="A24" s="24" t="s">
        <v>6</v>
      </c>
      <c r="B24" s="121">
        <f>SUM(B20:B23)</f>
        <v>1085</v>
      </c>
      <c r="C24" s="122">
        <f t="shared" ref="C24:M24" si="6">SUM(C20:C23)</f>
        <v>1119</v>
      </c>
      <c r="D24" s="123">
        <f t="shared" si="6"/>
        <v>1120</v>
      </c>
      <c r="E24" s="124">
        <f t="shared" si="6"/>
        <v>1078</v>
      </c>
      <c r="F24" s="257">
        <f t="shared" si="6"/>
        <v>1082</v>
      </c>
      <c r="G24" s="259">
        <f t="shared" si="6"/>
        <v>1121</v>
      </c>
      <c r="H24" s="279">
        <f t="shared" si="6"/>
        <v>1060</v>
      </c>
      <c r="I24" s="124">
        <f t="shared" si="6"/>
        <v>931</v>
      </c>
      <c r="J24" s="257">
        <f t="shared" si="6"/>
        <v>978</v>
      </c>
      <c r="K24" s="279">
        <f t="shared" si="6"/>
        <v>1094</v>
      </c>
      <c r="L24" s="279">
        <f t="shared" si="6"/>
        <v>1170</v>
      </c>
      <c r="M24" s="124">
        <f t="shared" si="6"/>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1">
        <v>2403</v>
      </c>
      <c r="AL24" s="1129"/>
      <c r="AM24" s="1129"/>
      <c r="AN24" s="1129"/>
      <c r="AO24" s="1129"/>
      <c r="AP24" s="1129"/>
      <c r="AQ24" s="1129"/>
      <c r="AR24" s="1129"/>
      <c r="AS24" s="1129"/>
      <c r="AT24" s="1129"/>
      <c r="AU24" s="1129"/>
      <c r="AV24" s="1129"/>
      <c r="AW24" s="1129"/>
      <c r="AX24" s="74"/>
      <c r="AY24" s="125">
        <f>SUM(AY20:AY23)</f>
        <v>4402</v>
      </c>
      <c r="AZ24" s="125">
        <f>SUM(AZ20:AZ23)</f>
        <v>4194</v>
      </c>
      <c r="BA24" s="125">
        <f>SUM(BA20:BA23)</f>
        <v>4358</v>
      </c>
      <c r="BB24" s="125">
        <v>4815</v>
      </c>
      <c r="BC24" s="125">
        <v>5647</v>
      </c>
      <c r="BD24" s="125">
        <f>+BD20+BD22</f>
        <v>6101</v>
      </c>
      <c r="BE24" s="125">
        <v>9498</v>
      </c>
      <c r="BF24" s="125">
        <v>9256</v>
      </c>
      <c r="BG24" s="125">
        <v>9407</v>
      </c>
    </row>
    <row r="25" spans="1:59"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176"/>
      <c r="AU25" s="176"/>
      <c r="AV25" s="176"/>
      <c r="AW25" s="176"/>
      <c r="AX25" s="74"/>
      <c r="AY25" s="176"/>
      <c r="AZ25" s="176"/>
      <c r="BA25" s="176"/>
      <c r="BB25" s="176"/>
      <c r="BC25" s="176"/>
      <c r="BD25" s="176"/>
      <c r="BE25" s="176"/>
      <c r="BF25" s="176"/>
      <c r="BG25" s="176"/>
    </row>
    <row r="26" spans="1:59" ht="14.25" x14ac:dyDescent="0.2">
      <c r="A26" s="688" t="s">
        <v>228</v>
      </c>
      <c r="AA26" s="144"/>
      <c r="AE26" s="144"/>
      <c r="AI26" s="144"/>
      <c r="BD26" s="272"/>
    </row>
    <row r="27" spans="1:59" ht="15.75" thickBot="1" x14ac:dyDescent="0.3">
      <c r="A27" s="1" t="s">
        <v>138</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178"/>
      <c r="AU27" s="178"/>
      <c r="AV27" s="178"/>
      <c r="AW27" s="178"/>
      <c r="AX27" s="2"/>
      <c r="AY27" s="2"/>
      <c r="AZ27" s="2"/>
      <c r="BA27" s="2"/>
      <c r="BB27" s="2"/>
      <c r="BC27" s="2"/>
      <c r="BD27" s="2"/>
      <c r="BE27" s="2"/>
      <c r="BF27" s="2"/>
      <c r="BG27" s="2"/>
    </row>
    <row r="28" spans="1:59" ht="13.5" thickBot="1" x14ac:dyDescent="0.25">
      <c r="A28" s="13" t="s">
        <v>7</v>
      </c>
      <c r="B28" s="14" t="s">
        <v>8</v>
      </c>
      <c r="C28" s="28" t="s">
        <v>1</v>
      </c>
      <c r="D28" s="28" t="s">
        <v>2</v>
      </c>
      <c r="E28" s="29" t="s">
        <v>19</v>
      </c>
      <c r="F28" s="183" t="s">
        <v>111</v>
      </c>
      <c r="G28" s="263" t="s">
        <v>119</v>
      </c>
      <c r="H28" s="270" t="s">
        <v>127</v>
      </c>
      <c r="I28" s="184" t="s">
        <v>128</v>
      </c>
      <c r="J28" s="183" t="s">
        <v>135</v>
      </c>
      <c r="K28" s="270" t="s">
        <v>139</v>
      </c>
      <c r="L28" s="270" t="s">
        <v>140</v>
      </c>
      <c r="M28" s="184" t="s">
        <v>141</v>
      </c>
      <c r="N28" s="474" t="s">
        <v>208</v>
      </c>
      <c r="O28" s="270" t="s">
        <v>209</v>
      </c>
      <c r="P28" s="270" t="s">
        <v>210</v>
      </c>
      <c r="Q28" s="184" t="s">
        <v>211</v>
      </c>
      <c r="R28" s="474" t="s">
        <v>218</v>
      </c>
      <c r="S28" s="475" t="s">
        <v>219</v>
      </c>
      <c r="T28" s="475" t="s">
        <v>220</v>
      </c>
      <c r="U28" s="180" t="s">
        <v>221</v>
      </c>
      <c r="V28" s="355" t="s">
        <v>234</v>
      </c>
      <c r="W28" s="184" t="s">
        <v>235</v>
      </c>
      <c r="X28" s="180" t="s">
        <v>236</v>
      </c>
      <c r="Y28" s="180" t="s">
        <v>237</v>
      </c>
      <c r="Z28" s="355" t="s">
        <v>276</v>
      </c>
      <c r="AA28" s="880" t="s">
        <v>277</v>
      </c>
      <c r="AB28" s="180" t="s">
        <v>278</v>
      </c>
      <c r="AC28" s="180" t="s">
        <v>279</v>
      </c>
      <c r="AD28" s="474" t="s">
        <v>314</v>
      </c>
      <c r="AE28" s="1062" t="s">
        <v>315</v>
      </c>
      <c r="AF28" s="1062" t="s">
        <v>316</v>
      </c>
      <c r="AG28" s="180" t="s">
        <v>317</v>
      </c>
      <c r="AH28" s="474" t="s">
        <v>318</v>
      </c>
      <c r="AI28" s="1062" t="s">
        <v>319</v>
      </c>
      <c r="AJ28" s="1062" t="s">
        <v>320</v>
      </c>
      <c r="AK28" s="180" t="s">
        <v>321</v>
      </c>
      <c r="AL28" s="859"/>
      <c r="AM28" s="859"/>
      <c r="AN28" s="859"/>
      <c r="AO28" s="859"/>
      <c r="AP28" s="859"/>
      <c r="AQ28" s="859"/>
      <c r="AR28" s="859"/>
      <c r="AS28" s="859"/>
      <c r="AT28" s="859"/>
      <c r="AU28" s="859"/>
      <c r="AV28" s="859"/>
      <c r="AW28" s="859"/>
      <c r="AX28" s="3"/>
      <c r="AY28" s="15">
        <v>2010</v>
      </c>
      <c r="AZ28" s="15">
        <v>2011</v>
      </c>
      <c r="BA28" s="15">
        <v>2012</v>
      </c>
      <c r="BB28" s="15">
        <v>2013</v>
      </c>
      <c r="BC28" s="15">
        <v>2014</v>
      </c>
      <c r="BD28" s="15">
        <v>2015</v>
      </c>
      <c r="BE28" s="15">
        <v>2016</v>
      </c>
      <c r="BF28" s="15">
        <v>2017</v>
      </c>
      <c r="BG28" s="15">
        <v>2018</v>
      </c>
    </row>
    <row r="29" spans="1:59"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56"/>
      <c r="AU29" s="56"/>
      <c r="AV29" s="56"/>
      <c r="AW29" s="56"/>
      <c r="AX29" s="85"/>
      <c r="AY29" s="52">
        <f>SUM(B29:E29)</f>
        <v>931</v>
      </c>
      <c r="AZ29" s="52">
        <f>SUM(F29:I29)</f>
        <v>930</v>
      </c>
      <c r="BA29" s="52">
        <f>SUM(J29:M29)</f>
        <v>939</v>
      </c>
      <c r="BB29" s="52">
        <f>SUM(N29:Q29)</f>
        <v>1019</v>
      </c>
      <c r="BC29" s="52">
        <v>1144</v>
      </c>
      <c r="BD29" s="52">
        <f>SUM(V29:Y29)</f>
        <v>1342</v>
      </c>
      <c r="BE29" s="52">
        <v>3379</v>
      </c>
      <c r="BF29" s="52">
        <v>3762</v>
      </c>
      <c r="BG29" s="52">
        <v>3953</v>
      </c>
    </row>
    <row r="30" spans="1:59"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56"/>
      <c r="AU30" s="56"/>
      <c r="AV30" s="56"/>
      <c r="AW30" s="56"/>
      <c r="AX30" s="85"/>
      <c r="AY30" s="52"/>
      <c r="AZ30" s="52"/>
      <c r="BA30" s="52"/>
      <c r="BB30" s="52"/>
      <c r="BC30" s="52"/>
      <c r="BD30" s="52"/>
      <c r="BE30" s="52"/>
      <c r="BF30" s="52"/>
      <c r="BG30" s="52"/>
    </row>
    <row r="31" spans="1:59" ht="13.5" customHeight="1" x14ac:dyDescent="0.2">
      <c r="A31" s="6" t="s">
        <v>225</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56"/>
      <c r="AU31" s="56"/>
      <c r="AV31" s="56"/>
      <c r="AW31" s="56"/>
      <c r="AX31" s="85"/>
      <c r="AY31" s="52">
        <f>SUM(B31:E31)</f>
        <v>485</v>
      </c>
      <c r="AZ31" s="52">
        <f>SUM(F31:I31)</f>
        <v>563</v>
      </c>
      <c r="BA31" s="52">
        <f>SUM(J31:M31)</f>
        <v>685</v>
      </c>
      <c r="BB31" s="52">
        <f>SUM(N31:Q31)</f>
        <v>997</v>
      </c>
      <c r="BC31" s="52">
        <v>996</v>
      </c>
      <c r="BD31" s="52">
        <f>SUM(V31:Y31)</f>
        <v>973</v>
      </c>
      <c r="BE31" s="52">
        <v>737</v>
      </c>
      <c r="BF31" s="52">
        <v>523</v>
      </c>
      <c r="BG31" s="52">
        <v>554</v>
      </c>
    </row>
    <row r="32" spans="1:59"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56"/>
      <c r="AU32" s="56"/>
      <c r="AV32" s="56"/>
      <c r="AW32" s="56"/>
      <c r="AX32" s="85"/>
      <c r="AY32" s="52"/>
      <c r="AZ32" s="52"/>
      <c r="BA32" s="52"/>
      <c r="BB32" s="52"/>
      <c r="BC32" s="52"/>
      <c r="BD32" s="52"/>
      <c r="BE32" s="52"/>
      <c r="BF32" s="52"/>
      <c r="BG32" s="52"/>
    </row>
    <row r="33" spans="1:59" x14ac:dyDescent="0.2">
      <c r="A33" s="297" t="s">
        <v>226</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427"/>
      <c r="AU33" s="427"/>
      <c r="AV33" s="427"/>
      <c r="AW33" s="427"/>
      <c r="AX33" s="83"/>
      <c r="AY33" s="174">
        <f>SUM(B33:E33)</f>
        <v>536</v>
      </c>
      <c r="AZ33" s="174">
        <f>SUM(F33:I33)</f>
        <v>563</v>
      </c>
      <c r="BA33" s="174">
        <f>SUM(J33:M33)</f>
        <v>695</v>
      </c>
      <c r="BB33" s="174">
        <f>SUM(N33:Q33)</f>
        <v>752</v>
      </c>
      <c r="BC33" s="174">
        <v>1028</v>
      </c>
      <c r="BD33" s="174">
        <f>SUM(V33:Y33)</f>
        <v>1261</v>
      </c>
      <c r="BE33" s="174">
        <v>2146</v>
      </c>
      <c r="BF33" s="174">
        <v>2587</v>
      </c>
      <c r="BG33" s="174">
        <v>2723</v>
      </c>
    </row>
    <row r="34" spans="1:59"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56"/>
      <c r="AU34" s="56"/>
      <c r="AV34" s="56"/>
      <c r="AW34" s="56"/>
      <c r="AX34" s="85"/>
      <c r="AY34" s="52"/>
      <c r="AZ34" s="52"/>
      <c r="BA34" s="52"/>
      <c r="BB34" s="52"/>
      <c r="BC34" s="52"/>
      <c r="BD34" s="52"/>
      <c r="BE34" s="52"/>
      <c r="BF34" s="52"/>
      <c r="BG34" s="52"/>
    </row>
    <row r="35" spans="1:59" x14ac:dyDescent="0.2">
      <c r="A35" s="297" t="s">
        <v>281</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56"/>
      <c r="AU35" s="56"/>
      <c r="AV35" s="56"/>
      <c r="AW35" s="56"/>
      <c r="AX35" s="85"/>
      <c r="AY35" s="52">
        <f>SUM(B35:E35)</f>
        <v>632</v>
      </c>
      <c r="AZ35" s="52">
        <f>SUM(F35:I35)</f>
        <v>597</v>
      </c>
      <c r="BA35" s="52">
        <f>SUM(J35:M35)</f>
        <v>657</v>
      </c>
      <c r="BB35" s="52">
        <f>SUM(N35:Q35)</f>
        <v>765</v>
      </c>
      <c r="BC35" s="52">
        <v>1040</v>
      </c>
      <c r="BD35" s="52">
        <f>SUM(V35:Y35)</f>
        <v>1144</v>
      </c>
      <c r="BE35" s="52">
        <v>1824</v>
      </c>
      <c r="BF35" s="52">
        <v>1873</v>
      </c>
      <c r="BG35" s="52">
        <v>1792</v>
      </c>
    </row>
    <row r="36" spans="1:59"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56"/>
      <c r="AU36" s="56"/>
      <c r="AV36" s="56"/>
      <c r="AW36" s="56"/>
      <c r="AX36" s="85"/>
      <c r="AY36" s="52"/>
      <c r="AZ36" s="52"/>
      <c r="BA36" s="52"/>
      <c r="BB36" s="52"/>
      <c r="BC36" s="52"/>
      <c r="BD36" s="52"/>
      <c r="BE36" s="52"/>
      <c r="BF36" s="52"/>
      <c r="BG36" s="52"/>
    </row>
    <row r="37" spans="1:59"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192"/>
      <c r="AU37" s="192"/>
      <c r="AV37" s="192"/>
      <c r="AW37" s="192"/>
      <c r="AX37" s="85"/>
      <c r="AY37" s="129">
        <f>SUM(AY29:AY35)</f>
        <v>2584</v>
      </c>
      <c r="AZ37" s="129">
        <f>SUM(AZ29:AZ35)</f>
        <v>2653</v>
      </c>
      <c r="BA37" s="129">
        <f>SUM(BA29:BA35)</f>
        <v>2976</v>
      </c>
      <c r="BB37" s="129">
        <v>3533</v>
      </c>
      <c r="BC37" s="129">
        <v>4208</v>
      </c>
      <c r="BD37" s="129">
        <f>SUM(V37:Y37)</f>
        <v>4720</v>
      </c>
      <c r="BE37" s="129">
        <v>8086</v>
      </c>
      <c r="BF37" s="129">
        <v>8745</v>
      </c>
      <c r="BG37" s="129">
        <v>9022</v>
      </c>
    </row>
    <row r="38" spans="1:59" x14ac:dyDescent="0.2">
      <c r="AA38" s="144"/>
      <c r="AE38" s="144"/>
      <c r="AI38" s="144"/>
    </row>
    <row r="39" spans="1:59" s="2" customFormat="1" ht="14.25" x14ac:dyDescent="0.2">
      <c r="A39" s="688" t="s">
        <v>227</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row>
    <row r="40" spans="1:59" s="2" customFormat="1" ht="15.75" thickBot="1" x14ac:dyDescent="0.3">
      <c r="A40" s="1" t="s">
        <v>138</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row>
    <row r="41" spans="1:59" s="2" customFormat="1" ht="13.5" thickBot="1" x14ac:dyDescent="0.25">
      <c r="A41" s="13" t="s">
        <v>7</v>
      </c>
      <c r="B41" s="14" t="s">
        <v>8</v>
      </c>
      <c r="C41" s="28" t="s">
        <v>1</v>
      </c>
      <c r="D41" s="28" t="s">
        <v>2</v>
      </c>
      <c r="E41" s="29" t="s">
        <v>19</v>
      </c>
      <c r="F41" s="183" t="s">
        <v>111</v>
      </c>
      <c r="G41" s="263" t="s">
        <v>119</v>
      </c>
      <c r="H41" s="270" t="s">
        <v>127</v>
      </c>
      <c r="I41" s="184" t="s">
        <v>128</v>
      </c>
      <c r="J41" s="183" t="s">
        <v>135</v>
      </c>
      <c r="K41" s="270" t="s">
        <v>139</v>
      </c>
      <c r="L41" s="270" t="s">
        <v>140</v>
      </c>
      <c r="M41" s="184" t="s">
        <v>141</v>
      </c>
      <c r="N41" s="474" t="s">
        <v>208</v>
      </c>
      <c r="O41" s="270" t="s">
        <v>209</v>
      </c>
      <c r="P41" s="270" t="s">
        <v>210</v>
      </c>
      <c r="Q41" s="184" t="s">
        <v>211</v>
      </c>
      <c r="R41" s="474" t="s">
        <v>218</v>
      </c>
      <c r="S41" s="475" t="s">
        <v>219</v>
      </c>
      <c r="T41" s="475" t="s">
        <v>220</v>
      </c>
      <c r="U41" s="180" t="s">
        <v>221</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859"/>
      <c r="AU41" s="859"/>
      <c r="AV41" s="859"/>
      <c r="AW41" s="859"/>
      <c r="AX41" s="3"/>
      <c r="AY41" s="15">
        <v>2010</v>
      </c>
      <c r="AZ41" s="15">
        <v>2011</v>
      </c>
      <c r="BA41" s="15">
        <v>2012</v>
      </c>
      <c r="BB41" s="15">
        <v>2013</v>
      </c>
      <c r="BC41" s="15">
        <v>2014</v>
      </c>
      <c r="BD41" s="881"/>
      <c r="BE41" s="881"/>
      <c r="BF41" s="881"/>
      <c r="BG41" s="881"/>
    </row>
    <row r="42" spans="1:59"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85"/>
      <c r="AY42" s="52">
        <f>SUM(B42:E42)</f>
        <v>931</v>
      </c>
      <c r="AZ42" s="52">
        <f>SUM(F42:I42)</f>
        <v>930</v>
      </c>
      <c r="BA42" s="52">
        <f>SUM(J42:M42)</f>
        <v>939</v>
      </c>
      <c r="BB42" s="52">
        <v>1019</v>
      </c>
      <c r="BC42" s="52">
        <v>1144</v>
      </c>
      <c r="BD42" s="56"/>
      <c r="BE42" s="56"/>
      <c r="BF42" s="56"/>
      <c r="BG42" s="56"/>
    </row>
    <row r="43" spans="1:59"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85"/>
      <c r="AY43" s="52"/>
      <c r="AZ43" s="52"/>
      <c r="BA43" s="52"/>
      <c r="BB43" s="52"/>
      <c r="BC43" s="52"/>
      <c r="BD43" s="56"/>
      <c r="BE43" s="56"/>
      <c r="BF43" s="56"/>
      <c r="BG43" s="56"/>
    </row>
    <row r="44" spans="1:59"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85"/>
      <c r="AY44" s="52">
        <f>SUM(B44:E44)</f>
        <v>589</v>
      </c>
      <c r="AZ44" s="52">
        <f>SUM(F44:I44)</f>
        <v>698</v>
      </c>
      <c r="BA44" s="52">
        <f>SUM(J44:M44)</f>
        <v>986</v>
      </c>
      <c r="BB44" s="52">
        <v>1297</v>
      </c>
      <c r="BC44" s="52">
        <v>1469</v>
      </c>
      <c r="BD44" s="56"/>
      <c r="BE44" s="56"/>
      <c r="BF44" s="56"/>
      <c r="BG44" s="56"/>
    </row>
    <row r="45" spans="1:59"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85"/>
      <c r="AY45" s="52"/>
      <c r="AZ45" s="52"/>
      <c r="BA45" s="52"/>
      <c r="BB45" s="52"/>
      <c r="BC45" s="52"/>
      <c r="BD45" s="56"/>
      <c r="BE45" s="56"/>
      <c r="BF45" s="56"/>
      <c r="BG45" s="56"/>
    </row>
    <row r="46" spans="1:59" s="2" customFormat="1" x14ac:dyDescent="0.2">
      <c r="A46" s="297" t="s">
        <v>198</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83"/>
      <c r="AY46" s="174">
        <f>SUM(B46:E46)</f>
        <v>672</v>
      </c>
      <c r="AZ46" s="174">
        <f>SUM(F46:I46)</f>
        <v>655</v>
      </c>
      <c r="BA46" s="174">
        <f>SUM(J46:M46)</f>
        <v>634</v>
      </c>
      <c r="BB46" s="174">
        <v>729</v>
      </c>
      <c r="BC46" s="174">
        <v>883</v>
      </c>
      <c r="BD46" s="427"/>
      <c r="BE46" s="427"/>
      <c r="BF46" s="427"/>
      <c r="BG46" s="427"/>
    </row>
    <row r="47" spans="1:59"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85"/>
      <c r="AY47" s="52"/>
      <c r="AZ47" s="52"/>
      <c r="BA47" s="52"/>
      <c r="BB47" s="52"/>
      <c r="BC47" s="52"/>
      <c r="BD47" s="56"/>
      <c r="BE47" s="56"/>
      <c r="BF47" s="56"/>
      <c r="BG47" s="56"/>
    </row>
    <row r="48" spans="1:59" s="2" customFormat="1" x14ac:dyDescent="0.2">
      <c r="A48" s="297" t="s">
        <v>199</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85"/>
      <c r="AY48" s="52">
        <f>SUM(B48:E48)</f>
        <v>392</v>
      </c>
      <c r="AZ48" s="52">
        <f>SUM(F48:I48)</f>
        <v>370</v>
      </c>
      <c r="BA48" s="52">
        <f>SUM(J48:M48)</f>
        <v>417</v>
      </c>
      <c r="BB48" s="52">
        <v>488</v>
      </c>
      <c r="BC48" s="52">
        <v>712</v>
      </c>
      <c r="BD48" s="56"/>
      <c r="BE48" s="56"/>
      <c r="BF48" s="56"/>
      <c r="BG48" s="56"/>
    </row>
    <row r="49" spans="1:59"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85"/>
      <c r="AY49" s="52"/>
      <c r="AZ49" s="52"/>
      <c r="BA49" s="52"/>
      <c r="BB49" s="52"/>
      <c r="BC49" s="52"/>
      <c r="BD49" s="56"/>
      <c r="BE49" s="56"/>
      <c r="BF49" s="56"/>
      <c r="BG49" s="56"/>
    </row>
    <row r="50" spans="1:59" s="2" customFormat="1" ht="13.5" thickBot="1" x14ac:dyDescent="0.25">
      <c r="A50" s="23" t="s">
        <v>18</v>
      </c>
      <c r="B50" s="126">
        <f>SUM(B42:B48)</f>
        <v>631</v>
      </c>
      <c r="C50" s="127">
        <f t="shared" ref="C50:M50" si="7">SUM(C42:C48)</f>
        <v>652</v>
      </c>
      <c r="D50" s="127">
        <f t="shared" si="7"/>
        <v>649</v>
      </c>
      <c r="E50" s="128">
        <f t="shared" si="7"/>
        <v>652</v>
      </c>
      <c r="F50" s="269">
        <f t="shared" si="7"/>
        <v>669</v>
      </c>
      <c r="G50" s="267">
        <f t="shared" si="7"/>
        <v>711</v>
      </c>
      <c r="H50" s="127">
        <f t="shared" si="7"/>
        <v>665</v>
      </c>
      <c r="I50" s="262">
        <f t="shared" si="7"/>
        <v>608</v>
      </c>
      <c r="J50" s="269">
        <f t="shared" si="7"/>
        <v>646</v>
      </c>
      <c r="K50" s="127">
        <f t="shared" si="7"/>
        <v>741</v>
      </c>
      <c r="L50" s="127">
        <f t="shared" si="7"/>
        <v>804</v>
      </c>
      <c r="M50" s="262">
        <f t="shared" si="7"/>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85"/>
      <c r="AY50" s="129">
        <f>SUM(AY42:AY48)</f>
        <v>2584</v>
      </c>
      <c r="AZ50" s="129">
        <f>SUM(AZ42:AZ48)</f>
        <v>2653</v>
      </c>
      <c r="BA50" s="129">
        <f>SUM(BA42:BA48)</f>
        <v>2976</v>
      </c>
      <c r="BB50" s="129">
        <v>3533</v>
      </c>
      <c r="BC50" s="129">
        <v>4208</v>
      </c>
      <c r="BD50" s="192"/>
      <c r="BE50" s="192"/>
      <c r="BF50" s="192"/>
      <c r="BG50" s="192"/>
    </row>
    <row r="51" spans="1:59" x14ac:dyDescent="0.2">
      <c r="Y51" s="179"/>
      <c r="AC51" s="179"/>
      <c r="AG51" s="179"/>
      <c r="AK51" s="179"/>
      <c r="AL51" s="179"/>
      <c r="AM51" s="179"/>
      <c r="AN51" s="179"/>
      <c r="AO51" s="179"/>
      <c r="AP51" s="179"/>
      <c r="AQ51" s="179"/>
      <c r="AR51" s="179"/>
      <c r="AS51" s="179"/>
      <c r="AT51" s="179"/>
      <c r="AU51" s="179"/>
      <c r="AV51" s="179"/>
      <c r="AW51" s="179"/>
      <c r="BD51" s="179"/>
      <c r="BE51" s="179"/>
      <c r="BF51" s="179"/>
      <c r="BG51" s="179"/>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Y18 AY19:AY21 AZ18:AZ21 BA18:BA21 AY22:AY24 BA22:BA24 AZ22:AZ24 AY29:BB29 AY31:BB31 AY33:BB33 AY35:BB35 AY42:AY49 AZ42:AZ50 BA42:BA50 BD29:BD37 BD20 BE5:BF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L139"/>
  <sheetViews>
    <sheetView zoomScaleNormal="100" workbookViewId="0">
      <pane xSplit="1" ySplit="4" topLeftCell="AK50" activePane="bottomRight" state="frozen"/>
      <selection activeCell="D31" sqref="D31"/>
      <selection pane="topRight" activeCell="D31" sqref="D31"/>
      <selection pane="bottomLeft" activeCell="D31" sqref="D31"/>
      <selection pane="bottomRight" activeCell="BL1" sqref="BL1:BL1048576"/>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7" width="9.140625" style="272" customWidth="1" outlineLevel="1"/>
    <col min="48" max="48" width="9" style="144" customWidth="1" outlineLevel="1"/>
    <col min="49" max="49" width="9.140625" style="272" customWidth="1" outlineLevel="1"/>
    <col min="50" max="50" width="9.140625" style="272" hidden="1" customWidth="1" outlineLevel="1"/>
    <col min="51" max="51" width="2.42578125" customWidth="1"/>
    <col min="52" max="52" width="2.7109375" style="272" customWidth="1"/>
    <col min="53" max="53" width="9.140625" style="272" hidden="1" customWidth="1"/>
    <col min="54" max="56" width="9.140625" style="272" customWidth="1"/>
    <col min="57" max="58" width="9.140625" customWidth="1"/>
    <col min="59" max="63" width="9.140625" style="272" customWidth="1"/>
    <col min="64" max="64" width="9.140625" style="272" hidden="1" customWidth="1"/>
  </cols>
  <sheetData>
    <row r="1" spans="1:64" s="321" customFormat="1" ht="15" x14ac:dyDescent="0.25">
      <c r="A1" s="281" t="s">
        <v>0</v>
      </c>
      <c r="X1" s="282"/>
      <c r="AJ1" s="282"/>
      <c r="AN1" s="282"/>
      <c r="AR1" s="282"/>
      <c r="AV1" s="282"/>
    </row>
    <row r="2" spans="1:64" s="321" customFormat="1" ht="15.75" thickBot="1" x14ac:dyDescent="0.3">
      <c r="A2" s="281" t="s">
        <v>116</v>
      </c>
      <c r="B2" s="282"/>
      <c r="X2" s="282"/>
      <c r="AJ2" s="282"/>
      <c r="AN2" s="282"/>
      <c r="AR2" s="282"/>
      <c r="AV2" s="282"/>
    </row>
    <row r="3" spans="1:64"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70" t="s">
        <v>236</v>
      </c>
      <c r="Y3" s="180" t="s">
        <v>237</v>
      </c>
      <c r="Z3" s="298"/>
      <c r="AA3" s="355" t="s">
        <v>276</v>
      </c>
      <c r="AB3" s="180" t="s">
        <v>277</v>
      </c>
      <c r="AC3" s="270" t="s">
        <v>278</v>
      </c>
      <c r="AD3" s="180" t="s">
        <v>279</v>
      </c>
      <c r="AE3" s="474" t="s">
        <v>314</v>
      </c>
      <c r="AF3" s="475" t="s">
        <v>315</v>
      </c>
      <c r="AG3" s="475" t="s">
        <v>316</v>
      </c>
      <c r="AH3" s="180" t="s">
        <v>317</v>
      </c>
      <c r="AI3" s="474" t="s">
        <v>318</v>
      </c>
      <c r="AJ3" s="1062" t="s">
        <v>319</v>
      </c>
      <c r="AK3" s="475" t="s">
        <v>320</v>
      </c>
      <c r="AL3" s="180" t="s">
        <v>321</v>
      </c>
      <c r="AM3" s="474" t="s">
        <v>339</v>
      </c>
      <c r="AN3" s="1062" t="s">
        <v>348</v>
      </c>
      <c r="AO3" s="475" t="s">
        <v>349</v>
      </c>
      <c r="AP3" s="180" t="s">
        <v>350</v>
      </c>
      <c r="AQ3" s="474" t="s">
        <v>355</v>
      </c>
      <c r="AR3" s="1062" t="s">
        <v>356</v>
      </c>
      <c r="AS3" s="475" t="s">
        <v>357</v>
      </c>
      <c r="AT3" s="180" t="s">
        <v>358</v>
      </c>
      <c r="AU3" s="474" t="s">
        <v>376</v>
      </c>
      <c r="AV3" s="475" t="s">
        <v>377</v>
      </c>
      <c r="AW3" s="475" t="s">
        <v>378</v>
      </c>
      <c r="AX3" s="180" t="s">
        <v>379</v>
      </c>
      <c r="AZ3" s="3"/>
      <c r="BA3" s="474">
        <v>2010</v>
      </c>
      <c r="BB3" s="270">
        <v>2011</v>
      </c>
      <c r="BC3" s="180">
        <v>2012</v>
      </c>
      <c r="BD3" s="180">
        <v>2013</v>
      </c>
      <c r="BE3" s="699">
        <v>2014</v>
      </c>
      <c r="BF3" s="699">
        <v>2015</v>
      </c>
      <c r="BG3" s="699">
        <v>2016</v>
      </c>
      <c r="BH3" s="699">
        <v>2017</v>
      </c>
      <c r="BI3" s="699">
        <v>2018</v>
      </c>
      <c r="BJ3" s="699">
        <v>2019</v>
      </c>
      <c r="BK3" s="699">
        <v>2020</v>
      </c>
      <c r="BL3" s="699">
        <v>2021</v>
      </c>
    </row>
    <row r="4" spans="1:64"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1"/>
      <c r="AK4" s="344"/>
      <c r="AL4" s="440"/>
      <c r="AM4" s="356"/>
      <c r="AN4" s="1131"/>
      <c r="AO4" s="344"/>
      <c r="AP4" s="440"/>
      <c r="AQ4" s="356"/>
      <c r="AR4" s="1131"/>
      <c r="AS4" s="344"/>
      <c r="AT4" s="440"/>
      <c r="AU4" s="356"/>
      <c r="AV4" s="1131"/>
      <c r="AW4" s="344"/>
      <c r="AX4" s="440"/>
      <c r="BA4" s="497"/>
      <c r="BB4" s="497"/>
      <c r="BC4" s="332"/>
      <c r="BD4" s="332"/>
      <c r="BE4" s="381"/>
      <c r="BF4" s="381"/>
      <c r="BG4" s="381"/>
      <c r="BH4" s="381"/>
      <c r="BI4" s="381"/>
      <c r="BJ4" s="381"/>
      <c r="BK4" s="381"/>
      <c r="BL4" s="381"/>
    </row>
    <row r="5" spans="1:64"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v>2267</v>
      </c>
      <c r="AT5" s="441">
        <v>2507</v>
      </c>
      <c r="AU5" s="357">
        <v>2567</v>
      </c>
      <c r="AV5" s="990">
        <v>2596</v>
      </c>
      <c r="AW5" s="345">
        <v>2861</v>
      </c>
      <c r="AX5" s="441"/>
      <c r="AZ5" s="51"/>
      <c r="BA5" s="492">
        <f>+Revenue!AY24</f>
        <v>4402</v>
      </c>
      <c r="BB5" s="492">
        <f>+Revenue!AZ24</f>
        <v>4194</v>
      </c>
      <c r="BC5" s="333">
        <f>+Revenue!BA24</f>
        <v>4358</v>
      </c>
      <c r="BD5" s="333">
        <f>+Revenue!BB24</f>
        <v>4815</v>
      </c>
      <c r="BE5" s="700">
        <v>5647</v>
      </c>
      <c r="BF5" s="700">
        <v>6101</v>
      </c>
      <c r="BG5" s="700">
        <v>9498</v>
      </c>
      <c r="BH5" s="700">
        <v>9256</v>
      </c>
      <c r="BI5" s="492">
        <v>9407</v>
      </c>
      <c r="BJ5" s="492">
        <f>SUM(AM5:AP5)</f>
        <v>8877</v>
      </c>
      <c r="BK5" s="492">
        <v>8612</v>
      </c>
      <c r="BL5" s="492">
        <f>SUM(AU5:AX5)</f>
        <v>8024</v>
      </c>
    </row>
    <row r="6" spans="1:64"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U6" s="358"/>
      <c r="AV6" s="428"/>
      <c r="AW6" s="346"/>
      <c r="AX6" s="442"/>
      <c r="AZ6" s="51"/>
      <c r="BA6" s="493"/>
      <c r="BB6" s="493"/>
      <c r="BC6" s="334"/>
      <c r="BD6" s="334"/>
      <c r="BE6" s="379"/>
      <c r="BF6" s="379"/>
      <c r="BG6" s="379"/>
      <c r="BH6" s="379"/>
      <c r="BI6" s="410"/>
      <c r="BJ6" s="410"/>
      <c r="BK6" s="410"/>
      <c r="BL6" s="410"/>
    </row>
    <row r="7" spans="1:64"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v>1090</v>
      </c>
      <c r="AT7" s="441">
        <v>1288</v>
      </c>
      <c r="AU7" s="357">
        <v>1355</v>
      </c>
      <c r="AV7" s="990">
        <v>1422</v>
      </c>
      <c r="AW7" s="345">
        <v>1583</v>
      </c>
      <c r="AX7" s="441"/>
      <c r="AZ7" s="51"/>
      <c r="BA7" s="492">
        <f t="shared" ref="BA7:BA14" si="0">+B7+C7+D7+E7</f>
        <v>1823</v>
      </c>
      <c r="BB7" s="492">
        <f t="shared" ref="BB7:BB14" si="1">+F7+G7+H7+I7</f>
        <v>1906</v>
      </c>
      <c r="BC7" s="333">
        <f t="shared" ref="BC7:BC14" si="2">+J7+K7+L7+M7</f>
        <v>1988</v>
      </c>
      <c r="BD7" s="333">
        <f t="shared" ref="BD7:BD14" si="3">+N7+O7+P7+Q7</f>
        <v>2177</v>
      </c>
      <c r="BE7" s="700">
        <v>2640</v>
      </c>
      <c r="BF7" s="700">
        <v>2787</v>
      </c>
      <c r="BG7" s="700">
        <v>4069</v>
      </c>
      <c r="BH7" s="700">
        <v>4619</v>
      </c>
      <c r="BI7" s="492">
        <v>4851</v>
      </c>
      <c r="BJ7" s="492">
        <f t="shared" ref="BJ7:BJ14" si="4">SUM(AM7:AP7)</f>
        <v>4618</v>
      </c>
      <c r="BK7" s="492">
        <v>4235</v>
      </c>
      <c r="BL7" s="492">
        <f t="shared" ref="BL7:BL14" si="5">SUM(AU7:AX7)</f>
        <v>4360</v>
      </c>
    </row>
    <row r="8" spans="1:64"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U8" s="358">
        <v>-18</v>
      </c>
      <c r="AV8" s="428">
        <v>-18</v>
      </c>
      <c r="AW8" s="346">
        <v>-20</v>
      </c>
      <c r="AX8" s="442"/>
      <c r="AZ8" s="892"/>
      <c r="BA8" s="493">
        <f t="shared" si="0"/>
        <v>-21</v>
      </c>
      <c r="BB8" s="493">
        <f t="shared" si="1"/>
        <v>-27</v>
      </c>
      <c r="BC8" s="334">
        <f t="shared" si="2"/>
        <v>-20</v>
      </c>
      <c r="BD8" s="334">
        <f t="shared" si="3"/>
        <v>-14</v>
      </c>
      <c r="BE8" s="701">
        <v>-12</v>
      </c>
      <c r="BF8" s="701">
        <v>-178</v>
      </c>
      <c r="BG8" s="701">
        <v>-686</v>
      </c>
      <c r="BH8" s="701">
        <v>-273</v>
      </c>
      <c r="BI8" s="493">
        <v>-78</v>
      </c>
      <c r="BJ8" s="493">
        <f t="shared" si="4"/>
        <v>-84</v>
      </c>
      <c r="BK8" s="493">
        <v>-99</v>
      </c>
      <c r="BL8" s="493">
        <f t="shared" si="5"/>
        <v>-56</v>
      </c>
    </row>
    <row r="9" spans="1:64"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U9" s="358">
        <v>0</v>
      </c>
      <c r="AV9" s="428">
        <v>0</v>
      </c>
      <c r="AW9" s="346">
        <v>0</v>
      </c>
      <c r="AX9" s="442"/>
      <c r="AZ9" s="892"/>
      <c r="BA9" s="493">
        <f t="shared" si="0"/>
        <v>-12</v>
      </c>
      <c r="BB9" s="493">
        <f t="shared" si="1"/>
        <v>-35</v>
      </c>
      <c r="BC9" s="334">
        <f t="shared" si="2"/>
        <v>-23</v>
      </c>
      <c r="BD9" s="334">
        <f t="shared" si="3"/>
        <v>-24</v>
      </c>
      <c r="BE9" s="701">
        <v>-43</v>
      </c>
      <c r="BF9" s="701">
        <v>-18</v>
      </c>
      <c r="BG9" s="701">
        <v>-18</v>
      </c>
      <c r="BH9" s="701">
        <v>-3</v>
      </c>
      <c r="BI9" s="493">
        <v>0</v>
      </c>
      <c r="BJ9" s="493">
        <f t="shared" si="4"/>
        <v>-3</v>
      </c>
      <c r="BK9" s="493">
        <v>-15</v>
      </c>
      <c r="BL9" s="493">
        <f t="shared" si="5"/>
        <v>0</v>
      </c>
    </row>
    <row r="10" spans="1:64"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U10" s="358">
        <v>-12</v>
      </c>
      <c r="AV10" s="428">
        <v>-12</v>
      </c>
      <c r="AW10" s="346">
        <v>-10</v>
      </c>
      <c r="AX10" s="442"/>
      <c r="AZ10" s="892"/>
      <c r="BA10" s="493">
        <f t="shared" si="0"/>
        <v>-1</v>
      </c>
      <c r="BB10" s="493">
        <f t="shared" si="1"/>
        <v>-1</v>
      </c>
      <c r="BC10" s="334">
        <f t="shared" si="2"/>
        <v>-2</v>
      </c>
      <c r="BD10" s="334">
        <f t="shared" si="3"/>
        <v>-8</v>
      </c>
      <c r="BE10" s="701">
        <v>-10</v>
      </c>
      <c r="BF10" s="701">
        <v>-15</v>
      </c>
      <c r="BG10" s="701">
        <v>-49</v>
      </c>
      <c r="BH10" s="701">
        <v>-33</v>
      </c>
      <c r="BI10" s="493">
        <v>-40</v>
      </c>
      <c r="BJ10" s="493">
        <f t="shared" si="4"/>
        <v>-42</v>
      </c>
      <c r="BK10" s="493">
        <v>-45</v>
      </c>
      <c r="BL10" s="493">
        <f t="shared" si="5"/>
        <v>-34</v>
      </c>
    </row>
    <row r="11" spans="1:64"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v>0</v>
      </c>
      <c r="AT11" s="709">
        <v>0</v>
      </c>
      <c r="AU11" s="906">
        <v>0</v>
      </c>
      <c r="AV11" s="428">
        <v>0</v>
      </c>
      <c r="AW11" s="346">
        <v>0</v>
      </c>
      <c r="AX11" s="709"/>
      <c r="AZ11" s="505"/>
      <c r="BA11" s="503">
        <v>0</v>
      </c>
      <c r="BB11" s="503">
        <v>0</v>
      </c>
      <c r="BC11" s="415">
        <v>0</v>
      </c>
      <c r="BD11" s="415">
        <v>0</v>
      </c>
      <c r="BE11" s="415">
        <v>0</v>
      </c>
      <c r="BF11" s="415">
        <v>0</v>
      </c>
      <c r="BG11" s="415">
        <v>0</v>
      </c>
      <c r="BH11" s="415">
        <v>-1</v>
      </c>
      <c r="BI11" s="415">
        <v>-11</v>
      </c>
      <c r="BJ11" s="415">
        <f t="shared" si="4"/>
        <v>-2</v>
      </c>
      <c r="BK11" s="415">
        <v>-1</v>
      </c>
      <c r="BL11" s="415">
        <f t="shared" si="5"/>
        <v>0</v>
      </c>
    </row>
    <row r="12" spans="1:64"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U12" s="358">
        <v>-7</v>
      </c>
      <c r="AV12" s="428">
        <v>-4</v>
      </c>
      <c r="AW12" s="346">
        <v>-4</v>
      </c>
      <c r="AX12" s="442"/>
      <c r="AZ12" s="51"/>
      <c r="BA12" s="493">
        <f t="shared" si="0"/>
        <v>-19</v>
      </c>
      <c r="BB12" s="493">
        <f t="shared" si="1"/>
        <v>-18</v>
      </c>
      <c r="BC12" s="334">
        <f t="shared" si="2"/>
        <v>-9</v>
      </c>
      <c r="BD12" s="334">
        <f t="shared" si="3"/>
        <v>-29</v>
      </c>
      <c r="BE12" s="701">
        <v>-8</v>
      </c>
      <c r="BF12" s="701">
        <v>-1</v>
      </c>
      <c r="BG12" s="701">
        <v>32</v>
      </c>
      <c r="BH12" s="701">
        <v>4</v>
      </c>
      <c r="BI12" s="493">
        <v>0</v>
      </c>
      <c r="BJ12" s="493">
        <f t="shared" si="4"/>
        <v>0</v>
      </c>
      <c r="BK12" s="493">
        <v>-5</v>
      </c>
      <c r="BL12" s="493">
        <f t="shared" si="5"/>
        <v>-15</v>
      </c>
    </row>
    <row r="13" spans="1:64"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+BE13-R13-S13-T13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v>0</v>
      </c>
      <c r="AT13" s="334">
        <v>0</v>
      </c>
      <c r="AU13" s="358">
        <v>0</v>
      </c>
      <c r="AV13" s="1013">
        <v>0</v>
      </c>
      <c r="AW13" s="346">
        <v>0</v>
      </c>
      <c r="AX13" s="334"/>
      <c r="AZ13" s="51"/>
      <c r="BA13" s="493">
        <f t="shared" si="0"/>
        <v>0</v>
      </c>
      <c r="BB13" s="493">
        <f t="shared" si="1"/>
        <v>0</v>
      </c>
      <c r="BC13" s="334">
        <f t="shared" si="2"/>
        <v>46</v>
      </c>
      <c r="BD13" s="334">
        <f t="shared" si="3"/>
        <v>-46</v>
      </c>
      <c r="BE13" s="493">
        <v>0</v>
      </c>
      <c r="BF13" s="493">
        <v>0</v>
      </c>
      <c r="BG13" s="493">
        <v>0</v>
      </c>
      <c r="BH13" s="493">
        <v>0</v>
      </c>
      <c r="BI13" s="493">
        <v>0</v>
      </c>
      <c r="BJ13" s="493">
        <f t="shared" si="4"/>
        <v>0</v>
      </c>
      <c r="BK13" s="493">
        <v>0</v>
      </c>
      <c r="BL13" s="493">
        <f t="shared" si="5"/>
        <v>0</v>
      </c>
    </row>
    <row r="14" spans="1:64"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v>1135</v>
      </c>
      <c r="AT14" s="443">
        <v>1326</v>
      </c>
      <c r="AU14" s="359">
        <v>1392</v>
      </c>
      <c r="AV14" s="962">
        <v>1456</v>
      </c>
      <c r="AW14" s="347">
        <v>1617</v>
      </c>
      <c r="AX14" s="443"/>
      <c r="AZ14" s="51"/>
      <c r="BA14" s="494">
        <f t="shared" si="0"/>
        <v>1876</v>
      </c>
      <c r="BB14" s="494">
        <f t="shared" si="1"/>
        <v>1987</v>
      </c>
      <c r="BC14" s="335">
        <f t="shared" si="2"/>
        <v>1996</v>
      </c>
      <c r="BD14" s="335">
        <f t="shared" si="3"/>
        <v>2298</v>
      </c>
      <c r="BE14" s="704">
        <v>2713</v>
      </c>
      <c r="BF14" s="704">
        <v>2999</v>
      </c>
      <c r="BG14" s="704">
        <v>4790</v>
      </c>
      <c r="BH14" s="704">
        <v>4925</v>
      </c>
      <c r="BI14" s="494">
        <v>4980</v>
      </c>
      <c r="BJ14" s="494">
        <f t="shared" si="4"/>
        <v>4749</v>
      </c>
      <c r="BK14" s="494">
        <v>4400</v>
      </c>
      <c r="BL14" s="494">
        <f t="shared" si="5"/>
        <v>4465</v>
      </c>
    </row>
    <row r="15" spans="1:64"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2"/>
      <c r="AK15" s="348"/>
      <c r="AL15" s="444"/>
      <c r="AM15" s="360"/>
      <c r="AN15" s="1132"/>
      <c r="AO15" s="348"/>
      <c r="AP15" s="444"/>
      <c r="AQ15" s="360"/>
      <c r="AR15" s="1132"/>
      <c r="AS15" s="348"/>
      <c r="AT15" s="444"/>
      <c r="AU15" s="360"/>
      <c r="AV15" s="1132"/>
      <c r="AW15" s="348"/>
      <c r="AX15" s="444"/>
      <c r="BA15" s="496"/>
      <c r="BB15" s="496"/>
      <c r="BC15" s="336"/>
      <c r="BD15" s="336"/>
      <c r="BE15" s="701"/>
      <c r="BF15" s="701"/>
      <c r="BG15" s="701"/>
      <c r="BH15" s="701"/>
      <c r="BI15" s="701"/>
      <c r="BJ15" s="701"/>
      <c r="BK15" s="701"/>
      <c r="BL15" s="701"/>
    </row>
    <row r="16" spans="1:64" ht="12.75" customHeight="1" x14ac:dyDescent="0.2">
      <c r="A16" s="414" t="s">
        <v>145</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3">
        <v>0.51500000000000001</v>
      </c>
      <c r="AK16" s="693">
        <v>0.51400000000000001</v>
      </c>
      <c r="AL16" s="445">
        <v>0.51727007906783184</v>
      </c>
      <c r="AM16" s="326">
        <v>0.51200000000000001</v>
      </c>
      <c r="AN16" s="1133">
        <f t="shared" ref="AN16:AO16" si="11">AN7/AN5</f>
        <v>0.51917004961659896</v>
      </c>
      <c r="AO16" s="1133">
        <f t="shared" si="11"/>
        <v>0.52362030905077261</v>
      </c>
      <c r="AP16" s="445">
        <f t="shared" ref="AP16:AQ16" si="12">AP7/AP5</f>
        <v>0.52542372881355937</v>
      </c>
      <c r="AQ16" s="326">
        <f t="shared" si="12"/>
        <v>0.49332013854527462</v>
      </c>
      <c r="AR16" s="1133">
        <f t="shared" ref="AR16:AU16" si="13">AR7/AR5</f>
        <v>0.47330764997248209</v>
      </c>
      <c r="AS16" s="1133">
        <f t="shared" si="13"/>
        <v>0.48081164534627263</v>
      </c>
      <c r="AT16" s="445">
        <f t="shared" si="13"/>
        <v>0.51376146788990829</v>
      </c>
      <c r="AU16" s="326">
        <f t="shared" si="13"/>
        <v>0.52785352551616671</v>
      </c>
      <c r="AV16" s="1133">
        <f t="shared" ref="AV16:AX16" si="14">AV7/AV5</f>
        <v>0.54776579352850541</v>
      </c>
      <c r="AW16" s="1133">
        <f t="shared" si="14"/>
        <v>0.55330304089479199</v>
      </c>
      <c r="AX16" s="445" t="e">
        <f t="shared" si="14"/>
        <v>#DIV/0!</v>
      </c>
      <c r="BA16" s="498">
        <f t="shared" ref="BA16:BF16" si="15">BA7/BA5</f>
        <v>0.41412994093593819</v>
      </c>
      <c r="BB16" s="498">
        <f t="shared" si="15"/>
        <v>0.45445875059608964</v>
      </c>
      <c r="BC16" s="337">
        <f t="shared" si="15"/>
        <v>0.45617255621844882</v>
      </c>
      <c r="BD16" s="337">
        <f t="shared" si="15"/>
        <v>0.45212876427829701</v>
      </c>
      <c r="BE16" s="705">
        <f t="shared" si="15"/>
        <v>0.4675048698423942</v>
      </c>
      <c r="BF16" s="705">
        <f t="shared" si="15"/>
        <v>0.45681035895754796</v>
      </c>
      <c r="BG16" s="705">
        <v>0.42840598020635923</v>
      </c>
      <c r="BH16" s="705">
        <v>0.499</v>
      </c>
      <c r="BI16" s="705">
        <v>0.51567981290528331</v>
      </c>
      <c r="BJ16" s="705">
        <f t="shared" ref="BJ16:BK16" si="16">BJ7/BJ5</f>
        <v>0.52022079531373211</v>
      </c>
      <c r="BK16" s="705">
        <f t="shared" si="16"/>
        <v>0.49175568973525313</v>
      </c>
      <c r="BL16" s="705">
        <f t="shared" ref="BL16" si="17">BL7/BL5</f>
        <v>0.54336989032901295</v>
      </c>
    </row>
    <row r="17" spans="1:64"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4"/>
      <c r="AK17" s="694"/>
      <c r="AL17" s="446"/>
      <c r="AM17" s="327"/>
      <c r="AN17" s="1134"/>
      <c r="AO17" s="1134"/>
      <c r="AP17" s="446"/>
      <c r="AQ17" s="327"/>
      <c r="AR17" s="1134"/>
      <c r="AS17" s="1134"/>
      <c r="AT17" s="446"/>
      <c r="AU17" s="327"/>
      <c r="AV17" s="1134"/>
      <c r="AW17" s="1134"/>
      <c r="AX17" s="446"/>
      <c r="BA17" s="499"/>
      <c r="BB17" s="499"/>
      <c r="BC17" s="338"/>
      <c r="BD17" s="338"/>
      <c r="BE17" s="701"/>
      <c r="BF17" s="701"/>
      <c r="BG17" s="701"/>
      <c r="BH17" s="701"/>
      <c r="BI17" s="701"/>
      <c r="BJ17" s="701"/>
      <c r="BK17" s="701"/>
      <c r="BL17" s="701"/>
    </row>
    <row r="18" spans="1:64" ht="12.75" customHeight="1" x14ac:dyDescent="0.2">
      <c r="A18" s="414" t="s">
        <v>146</v>
      </c>
      <c r="B18" s="326">
        <f t="shared" ref="B18:Y18" si="18">B14/B5</f>
        <v>0.38986175115207372</v>
      </c>
      <c r="C18" s="349">
        <f t="shared" si="18"/>
        <v>0.40750670241286863</v>
      </c>
      <c r="D18" s="349">
        <f t="shared" si="18"/>
        <v>0.43660714285714286</v>
      </c>
      <c r="E18" s="310">
        <f t="shared" si="18"/>
        <v>0.4712430426716141</v>
      </c>
      <c r="F18" s="326">
        <f t="shared" si="18"/>
        <v>0.47781885397412199</v>
      </c>
      <c r="G18" s="349">
        <f t="shared" si="18"/>
        <v>0.47636039250669043</v>
      </c>
      <c r="H18" s="349">
        <f t="shared" si="18"/>
        <v>0.4839622641509434</v>
      </c>
      <c r="I18" s="310">
        <f t="shared" si="18"/>
        <v>0.45435016111707843</v>
      </c>
      <c r="J18" s="326">
        <f t="shared" si="18"/>
        <v>0.44274028629856849</v>
      </c>
      <c r="K18" s="349">
        <f t="shared" si="18"/>
        <v>0.46160877513711152</v>
      </c>
      <c r="L18" s="349">
        <f t="shared" si="18"/>
        <v>0.46410256410256412</v>
      </c>
      <c r="M18" s="445">
        <f t="shared" si="18"/>
        <v>0.46146953405017921</v>
      </c>
      <c r="N18" s="326">
        <f t="shared" si="18"/>
        <v>0.49493087557603688</v>
      </c>
      <c r="O18" s="349">
        <f t="shared" si="18"/>
        <v>0.45454545454545453</v>
      </c>
      <c r="P18" s="349">
        <f t="shared" si="18"/>
        <v>0.46837469975980783</v>
      </c>
      <c r="Q18" s="445">
        <f t="shared" si="18"/>
        <v>0.49187935034802782</v>
      </c>
      <c r="R18" s="326">
        <f t="shared" si="18"/>
        <v>0.49518459069020865</v>
      </c>
      <c r="S18" s="693">
        <f t="shared" si="18"/>
        <v>0.4855448480355819</v>
      </c>
      <c r="T18" s="349">
        <f t="shared" si="18"/>
        <v>0.47854785478547857</v>
      </c>
      <c r="U18" s="445">
        <f t="shared" si="18"/>
        <v>0.46584255042290174</v>
      </c>
      <c r="V18" s="326">
        <f t="shared" si="18"/>
        <v>0.48466257668711654</v>
      </c>
      <c r="W18" s="693">
        <f t="shared" si="18"/>
        <v>0.48738379814077026</v>
      </c>
      <c r="X18" s="975">
        <f t="shared" si="18"/>
        <v>0.49145860709592643</v>
      </c>
      <c r="Y18" s="445">
        <f t="shared" si="18"/>
        <v>0.50186799501867996</v>
      </c>
      <c r="Z18" s="310"/>
      <c r="AA18" s="326">
        <f t="shared" ref="AA18:AC18" si="19">AA14/AA5</f>
        <v>0.5</v>
      </c>
      <c r="AB18" s="693">
        <f t="shared" si="19"/>
        <v>0.50021141649048628</v>
      </c>
      <c r="AC18" s="693">
        <f t="shared" si="19"/>
        <v>0.50506277845281489</v>
      </c>
      <c r="AD18" s="445">
        <f t="shared" ref="AD18:AF18" si="20">AD14/AD5</f>
        <v>0.51147540983606554</v>
      </c>
      <c r="AE18" s="326">
        <f t="shared" si="20"/>
        <v>0.51741293532338306</v>
      </c>
      <c r="AF18" s="693">
        <f t="shared" si="20"/>
        <v>0.52997275204359673</v>
      </c>
      <c r="AG18" s="693">
        <f t="shared" ref="AG18:AH18" si="21">AG14/AG5</f>
        <v>0.53749476330121493</v>
      </c>
      <c r="AH18" s="445">
        <f t="shared" si="21"/>
        <v>0.54193811074918563</v>
      </c>
      <c r="AI18" s="326">
        <v>0.52900000000000003</v>
      </c>
      <c r="AJ18" s="1133">
        <v>0.52800000000000002</v>
      </c>
      <c r="AK18" s="693">
        <v>0.53</v>
      </c>
      <c r="AL18" s="445">
        <v>0.53058676654182269</v>
      </c>
      <c r="AM18" s="326">
        <v>0.52700000000000002</v>
      </c>
      <c r="AN18" s="1133">
        <f t="shared" ref="AN18:AO18" si="22">AN14/AN5</f>
        <v>0.53270184934596299</v>
      </c>
      <c r="AO18" s="1133">
        <f t="shared" si="22"/>
        <v>0.53686534216335546</v>
      </c>
      <c r="AP18" s="445">
        <f t="shared" ref="AP18:AQ18" si="23">AP14/AP5</f>
        <v>0.5423728813559322</v>
      </c>
      <c r="AQ18" s="326">
        <f t="shared" si="23"/>
        <v>0.51806036615536866</v>
      </c>
      <c r="AR18" s="1133">
        <f t="shared" ref="AR18:AU18" si="24">AR14/AR5</f>
        <v>0.49091909741331868</v>
      </c>
      <c r="AS18" s="1133">
        <f t="shared" si="24"/>
        <v>0.50066166740185269</v>
      </c>
      <c r="AT18" s="445">
        <f t="shared" si="24"/>
        <v>0.52891902672516955</v>
      </c>
      <c r="AU18" s="326">
        <f t="shared" si="24"/>
        <v>0.54226723802103627</v>
      </c>
      <c r="AV18" s="1133">
        <f t="shared" ref="AV18:AX18" si="25">AV14/AV5</f>
        <v>0.5608628659476117</v>
      </c>
      <c r="AW18" s="1133">
        <f t="shared" si="25"/>
        <v>0.56518699755330304</v>
      </c>
      <c r="AX18" s="445" t="e">
        <f t="shared" si="25"/>
        <v>#DIV/0!</v>
      </c>
      <c r="BA18" s="498">
        <f t="shared" ref="BA18:BF18" si="26">BA14/BA5</f>
        <v>0.42616992276238075</v>
      </c>
      <c r="BB18" s="498">
        <f t="shared" si="26"/>
        <v>0.47377205531711969</v>
      </c>
      <c r="BC18" s="337">
        <f t="shared" si="26"/>
        <v>0.45800826067003214</v>
      </c>
      <c r="BD18" s="337">
        <f t="shared" si="26"/>
        <v>0.47725856697819313</v>
      </c>
      <c r="BE18" s="705">
        <f t="shared" si="26"/>
        <v>0.48043208783424829</v>
      </c>
      <c r="BF18" s="705">
        <f t="shared" si="26"/>
        <v>0.49155876085887562</v>
      </c>
      <c r="BG18" s="705">
        <v>0.50431669825226366</v>
      </c>
      <c r="BH18" s="705">
        <v>0.53200000000000003</v>
      </c>
      <c r="BI18" s="705">
        <v>0.52939300520888699</v>
      </c>
      <c r="BJ18" s="705">
        <f t="shared" ref="BJ18:BK18" si="27">BJ14/BJ5</f>
        <v>0.53497803311929704</v>
      </c>
      <c r="BK18" s="705">
        <f t="shared" si="27"/>
        <v>0.51091500232234088</v>
      </c>
      <c r="BL18" s="705">
        <f t="shared" ref="BL18" si="28">BL14/BL5</f>
        <v>0.5564556331006979</v>
      </c>
    </row>
    <row r="19" spans="1:64"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5"/>
      <c r="AK19" s="348"/>
      <c r="AL19" s="444"/>
      <c r="AM19" s="325"/>
      <c r="AN19" s="1135"/>
      <c r="AO19" s="348"/>
      <c r="AP19" s="444"/>
      <c r="AQ19" s="325"/>
      <c r="AR19" s="1135"/>
      <c r="AS19" s="348"/>
      <c r="AT19" s="444"/>
      <c r="AU19" s="325"/>
      <c r="AV19" s="1135"/>
      <c r="AW19" s="348"/>
      <c r="AX19" s="444"/>
      <c r="BA19" s="496"/>
      <c r="BB19" s="496"/>
      <c r="BC19" s="336"/>
      <c r="BD19" s="336"/>
      <c r="BE19" s="701"/>
      <c r="BF19" s="701"/>
      <c r="BG19" s="701"/>
      <c r="BH19" s="701"/>
      <c r="BI19" s="701"/>
      <c r="BJ19" s="701"/>
      <c r="BK19" s="701"/>
      <c r="BL19" s="701"/>
    </row>
    <row r="20" spans="1:64"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U20" s="358">
        <v>-461</v>
      </c>
      <c r="AV20" s="428">
        <v>-476</v>
      </c>
      <c r="AW20" s="346">
        <v>-492</v>
      </c>
      <c r="AX20" s="442"/>
      <c r="AZ20" s="51"/>
      <c r="BA20" s="493">
        <f>+B20+C20+D20+E20</f>
        <v>-568</v>
      </c>
      <c r="BB20" s="493">
        <f>+F20+G20+H20+I20</f>
        <v>-635</v>
      </c>
      <c r="BC20" s="334">
        <f>+J20+K20+L20+M20</f>
        <v>-628</v>
      </c>
      <c r="BD20" s="334">
        <f t="shared" ref="BD20:BD30" si="29">+N20+O20+P20+Q20</f>
        <v>-639</v>
      </c>
      <c r="BE20" s="701">
        <v>-763</v>
      </c>
      <c r="BF20" s="701">
        <v>-890</v>
      </c>
      <c r="BG20" s="701">
        <v>-1560</v>
      </c>
      <c r="BH20" s="701">
        <v>-1554</v>
      </c>
      <c r="BI20" s="493">
        <v>-1700</v>
      </c>
      <c r="BJ20" s="493">
        <f t="shared" ref="BJ20:BJ25" si="30">SUM(AM20:AP20)</f>
        <v>-1643</v>
      </c>
      <c r="BK20" s="493">
        <v>-1725</v>
      </c>
      <c r="BL20" s="493">
        <f t="shared" ref="BL20:BL25" si="31">SUM(AU20:AX20)</f>
        <v>-1429</v>
      </c>
    </row>
    <row r="21" spans="1:64"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U21" s="358">
        <v>0</v>
      </c>
      <c r="AV21" s="428">
        <v>-1</v>
      </c>
      <c r="AW21" s="346">
        <v>0</v>
      </c>
      <c r="AX21" s="442"/>
      <c r="AZ21" s="51"/>
      <c r="BA21" s="493">
        <f>+B21+C21+D21+E21</f>
        <v>7</v>
      </c>
      <c r="BB21" s="493">
        <f>+F21+G21+H21+I21</f>
        <v>-22</v>
      </c>
      <c r="BC21" s="334">
        <f>+J21+K21+L21+M21</f>
        <v>-22</v>
      </c>
      <c r="BD21" s="334">
        <f t="shared" si="29"/>
        <v>1</v>
      </c>
      <c r="BE21" s="701">
        <v>-9</v>
      </c>
      <c r="BF21" s="701">
        <v>-91</v>
      </c>
      <c r="BG21" s="701">
        <v>-41</v>
      </c>
      <c r="BH21" s="701">
        <v>12</v>
      </c>
      <c r="BI21" s="493">
        <v>0</v>
      </c>
      <c r="BJ21" s="493">
        <f t="shared" si="30"/>
        <v>-16</v>
      </c>
      <c r="BK21" s="493">
        <v>-39</v>
      </c>
      <c r="BL21" s="493">
        <f t="shared" si="31"/>
        <v>-1</v>
      </c>
    </row>
    <row r="22" spans="1:64" s="272" customFormat="1" ht="12.75" customHeight="1" x14ac:dyDescent="0.2">
      <c r="A22" s="890"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U22" s="358">
        <v>-40</v>
      </c>
      <c r="AV22" s="428">
        <v>-41</v>
      </c>
      <c r="AW22" s="346">
        <v>-40</v>
      </c>
      <c r="AX22" s="442"/>
      <c r="AZ22" s="51"/>
      <c r="BA22" s="493">
        <f>+B22+C22+D22+E22</f>
        <v>0</v>
      </c>
      <c r="BB22" s="493">
        <f>+F22+G22+H22+I22</f>
        <v>-2</v>
      </c>
      <c r="BC22" s="334">
        <f>+J22+K22+L22+M22</f>
        <v>-5</v>
      </c>
      <c r="BD22" s="334">
        <f t="shared" si="29"/>
        <v>-13</v>
      </c>
      <c r="BE22" s="701">
        <v>-20</v>
      </c>
      <c r="BF22" s="701">
        <v>-45</v>
      </c>
      <c r="BG22" s="701">
        <v>-123</v>
      </c>
      <c r="BH22" s="701">
        <v>-122</v>
      </c>
      <c r="BI22" s="493">
        <v>-133</v>
      </c>
      <c r="BJ22" s="493">
        <f t="shared" si="30"/>
        <v>-141</v>
      </c>
      <c r="BK22" s="493">
        <v>-159</v>
      </c>
      <c r="BL22" s="493">
        <f t="shared" si="31"/>
        <v>-121</v>
      </c>
    </row>
    <row r="23" spans="1:64" s="272" customFormat="1" ht="12.75" customHeight="1" x14ac:dyDescent="0.2">
      <c r="A23" s="890"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v>0</v>
      </c>
      <c r="AT23" s="709">
        <v>0</v>
      </c>
      <c r="AU23" s="906">
        <v>0</v>
      </c>
      <c r="AV23" s="428">
        <v>0</v>
      </c>
      <c r="AW23" s="346">
        <v>0</v>
      </c>
      <c r="AX23" s="709"/>
      <c r="AZ23" s="505"/>
      <c r="BA23" s="503">
        <v>0</v>
      </c>
      <c r="BB23" s="503">
        <v>0</v>
      </c>
      <c r="BC23" s="415">
        <v>0</v>
      </c>
      <c r="BD23" s="415">
        <v>0</v>
      </c>
      <c r="BE23" s="415">
        <v>0</v>
      </c>
      <c r="BF23" s="415">
        <v>0</v>
      </c>
      <c r="BG23" s="415">
        <v>0</v>
      </c>
      <c r="BH23" s="415">
        <v>-2</v>
      </c>
      <c r="BI23" s="415">
        <v>-24</v>
      </c>
      <c r="BJ23" s="415">
        <f t="shared" si="30"/>
        <v>-7</v>
      </c>
      <c r="BK23" s="415">
        <v>-1</v>
      </c>
      <c r="BL23" s="415">
        <f t="shared" si="31"/>
        <v>0</v>
      </c>
    </row>
    <row r="24" spans="1:64" ht="12.75" customHeight="1" x14ac:dyDescent="0.2">
      <c r="A24" s="890"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v>-5</v>
      </c>
      <c r="AT24" s="334">
        <v>-1</v>
      </c>
      <c r="AU24" s="358">
        <v>-1</v>
      </c>
      <c r="AV24" s="1013">
        <v>1</v>
      </c>
      <c r="AW24" s="346">
        <v>-2</v>
      </c>
      <c r="AX24" s="334"/>
      <c r="AZ24" s="51"/>
      <c r="BA24" s="493">
        <f>+B24+C24+D24+E24</f>
        <v>-1</v>
      </c>
      <c r="BB24" s="493">
        <f>+F24+G24+H24+I24</f>
        <v>-2</v>
      </c>
      <c r="BC24" s="334">
        <f>+J24+K24+L24+M24</f>
        <v>-12</v>
      </c>
      <c r="BD24" s="334">
        <f t="shared" si="29"/>
        <v>-3</v>
      </c>
      <c r="BE24" s="701">
        <v>-1</v>
      </c>
      <c r="BF24" s="701">
        <v>1</v>
      </c>
      <c r="BG24" s="493">
        <v>0</v>
      </c>
      <c r="BH24" s="493">
        <v>0</v>
      </c>
      <c r="BI24" s="493">
        <v>0</v>
      </c>
      <c r="BJ24" s="493">
        <f t="shared" si="30"/>
        <v>0</v>
      </c>
      <c r="BK24" s="493">
        <v>-6</v>
      </c>
      <c r="BL24" s="493">
        <f t="shared" si="31"/>
        <v>-2</v>
      </c>
    </row>
    <row r="25" spans="1:64" ht="12.75" customHeight="1" thickBot="1" x14ac:dyDescent="0.25">
      <c r="A25" s="413" t="s">
        <v>148</v>
      </c>
      <c r="B25" s="328">
        <f t="shared" ref="B25:P25" si="32">B20-SUM(B21:B24)</f>
        <v>-148</v>
      </c>
      <c r="C25" s="351">
        <f t="shared" si="32"/>
        <v>-136</v>
      </c>
      <c r="D25" s="351">
        <f t="shared" si="32"/>
        <v>-152</v>
      </c>
      <c r="E25" s="311">
        <f t="shared" si="32"/>
        <v>-138</v>
      </c>
      <c r="F25" s="328">
        <f t="shared" si="32"/>
        <v>-153</v>
      </c>
      <c r="G25" s="351">
        <f t="shared" si="32"/>
        <v>-160</v>
      </c>
      <c r="H25" s="351">
        <f t="shared" si="32"/>
        <v>-164</v>
      </c>
      <c r="I25" s="311">
        <f t="shared" si="32"/>
        <v>-132</v>
      </c>
      <c r="J25" s="362">
        <f t="shared" si="32"/>
        <v>-145</v>
      </c>
      <c r="K25" s="351">
        <f t="shared" si="32"/>
        <v>-150</v>
      </c>
      <c r="L25" s="351">
        <f t="shared" si="32"/>
        <v>-149</v>
      </c>
      <c r="M25" s="447">
        <f t="shared" si="32"/>
        <v>-145</v>
      </c>
      <c r="N25" s="362">
        <f t="shared" si="32"/>
        <v>-149</v>
      </c>
      <c r="O25" s="351">
        <f t="shared" si="32"/>
        <v>-152</v>
      </c>
      <c r="P25" s="351">
        <f t="shared" si="32"/>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v>-387</v>
      </c>
      <c r="AT25" s="447">
        <v>-396</v>
      </c>
      <c r="AU25" s="362">
        <v>-420</v>
      </c>
      <c r="AV25" s="1014">
        <v>-435</v>
      </c>
      <c r="AW25" s="351">
        <v>-450</v>
      </c>
      <c r="AX25" s="447"/>
      <c r="AZ25" s="51"/>
      <c r="BA25" s="495">
        <f>+B25+C25+D25+E25</f>
        <v>-574</v>
      </c>
      <c r="BB25" s="495">
        <f>+F25+G25+H25+I25</f>
        <v>-609</v>
      </c>
      <c r="BC25" s="339">
        <f>+J25+K25+L25+M25</f>
        <v>-589</v>
      </c>
      <c r="BD25" s="339">
        <f t="shared" si="29"/>
        <v>-624</v>
      </c>
      <c r="BE25" s="702">
        <v>-733</v>
      </c>
      <c r="BF25" s="702">
        <v>-755</v>
      </c>
      <c r="BG25" s="702">
        <v>-1396</v>
      </c>
      <c r="BH25" s="702">
        <v>-1442</v>
      </c>
      <c r="BI25" s="495">
        <v>-1543</v>
      </c>
      <c r="BJ25" s="495">
        <f t="shared" si="30"/>
        <v>-1479</v>
      </c>
      <c r="BK25" s="495">
        <v>-1520</v>
      </c>
      <c r="BL25" s="495">
        <f t="shared" si="31"/>
        <v>-1305</v>
      </c>
    </row>
    <row r="26" spans="1:64"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U26" s="358"/>
      <c r="AV26" s="428"/>
      <c r="AW26" s="346"/>
      <c r="AX26" s="442"/>
      <c r="AZ26" s="51"/>
      <c r="BA26" s="493"/>
      <c r="BB26" s="493"/>
      <c r="BC26" s="334"/>
      <c r="BD26" s="334">
        <f t="shared" si="29"/>
        <v>0</v>
      </c>
      <c r="BE26" s="701"/>
      <c r="BF26" s="701"/>
      <c r="BG26" s="701"/>
      <c r="BH26" s="701"/>
      <c r="BI26" s="701"/>
      <c r="BJ26" s="701"/>
      <c r="BK26" s="701"/>
      <c r="BL26" s="701"/>
    </row>
    <row r="27" spans="1:64"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U27" s="358">
        <v>-222</v>
      </c>
      <c r="AV27" s="428">
        <v>-234</v>
      </c>
      <c r="AW27" s="346">
        <v>-243</v>
      </c>
      <c r="AX27" s="442"/>
      <c r="AZ27" s="51"/>
      <c r="BA27" s="493">
        <f>+B27+C27+D27+E27</f>
        <v>-966</v>
      </c>
      <c r="BB27" s="493">
        <f>+F27+G27+H27+I27</f>
        <v>-918</v>
      </c>
      <c r="BC27" s="334">
        <f>+J27+K27+L27+M27</f>
        <v>-977</v>
      </c>
      <c r="BD27" s="334">
        <f t="shared" si="29"/>
        <v>-896</v>
      </c>
      <c r="BE27" s="701">
        <v>-686</v>
      </c>
      <c r="BF27" s="701">
        <v>-922</v>
      </c>
      <c r="BG27" s="701">
        <v>-1141</v>
      </c>
      <c r="BH27" s="701">
        <v>-1090</v>
      </c>
      <c r="BI27" s="493">
        <v>-993</v>
      </c>
      <c r="BJ27" s="493">
        <f t="shared" ref="BJ27:BJ33" si="33">SUM(AM27:AP27)</f>
        <v>-924</v>
      </c>
      <c r="BK27" s="493">
        <v>-879</v>
      </c>
      <c r="BL27" s="493">
        <f t="shared" ref="BL27:BL33" si="34">SUM(AU27:AX27)</f>
        <v>-699</v>
      </c>
    </row>
    <row r="28" spans="1:64"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U28" s="358">
        <v>0</v>
      </c>
      <c r="AV28" s="428">
        <v>-2</v>
      </c>
      <c r="AW28" s="346">
        <v>-2</v>
      </c>
      <c r="AX28" s="442"/>
      <c r="AZ28" s="51"/>
      <c r="BA28" s="493">
        <f>+B28+C28+D28+E28</f>
        <v>-281</v>
      </c>
      <c r="BB28" s="493">
        <f>+F28+G28+H28+I28</f>
        <v>-274</v>
      </c>
      <c r="BC28" s="334">
        <f>+J28+K28+L28+M28</f>
        <v>-253</v>
      </c>
      <c r="BD28" s="334">
        <f t="shared" si="29"/>
        <v>-232</v>
      </c>
      <c r="BE28" s="334">
        <v>0</v>
      </c>
      <c r="BF28" s="334">
        <v>0</v>
      </c>
      <c r="BG28" s="334">
        <v>-21</v>
      </c>
      <c r="BH28" s="334">
        <v>-21</v>
      </c>
      <c r="BI28" s="334">
        <v>-8</v>
      </c>
      <c r="BJ28" s="334">
        <f t="shared" si="33"/>
        <v>-9</v>
      </c>
      <c r="BK28" s="334">
        <v>-7</v>
      </c>
      <c r="BL28" s="334">
        <f t="shared" si="34"/>
        <v>-4</v>
      </c>
    </row>
    <row r="29" spans="1:64"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249</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v>-2</v>
      </c>
      <c r="AT29" s="442">
        <v>-16</v>
      </c>
      <c r="AU29" s="358">
        <v>0</v>
      </c>
      <c r="AV29" s="684">
        <v>0</v>
      </c>
      <c r="AW29" s="346">
        <v>0</v>
      </c>
      <c r="AX29" s="442"/>
      <c r="AZ29" s="51"/>
      <c r="BA29" s="493">
        <f>+B29+C29+D29+E29</f>
        <v>-29</v>
      </c>
      <c r="BB29" s="493">
        <f>+F29+G29+H29+I29</f>
        <v>-24</v>
      </c>
      <c r="BC29" s="334">
        <f>+J29+K29+L29+M29</f>
        <v>-67</v>
      </c>
      <c r="BD29" s="334">
        <f t="shared" si="29"/>
        <v>-17</v>
      </c>
      <c r="BE29" s="701">
        <v>-5</v>
      </c>
      <c r="BF29" s="701">
        <v>-155</v>
      </c>
      <c r="BG29" s="701">
        <v>-9</v>
      </c>
      <c r="BH29" s="701">
        <v>-10</v>
      </c>
      <c r="BI29" s="493">
        <v>-7</v>
      </c>
      <c r="BJ29" s="493">
        <f t="shared" si="33"/>
        <v>-9</v>
      </c>
      <c r="BK29" s="493">
        <v>-24</v>
      </c>
      <c r="BL29" s="493">
        <f t="shared" si="34"/>
        <v>0</v>
      </c>
    </row>
    <row r="30" spans="1:64" s="272" customFormat="1" ht="12.75" customHeight="1" x14ac:dyDescent="0.2">
      <c r="A30" s="890"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U30" s="358">
        <v>-39</v>
      </c>
      <c r="AV30" s="428">
        <v>-40</v>
      </c>
      <c r="AW30" s="346">
        <v>-31</v>
      </c>
      <c r="AX30" s="442"/>
      <c r="AZ30" s="51"/>
      <c r="BA30" s="493">
        <f>+B30+C30+D30+E30</f>
        <v>-11</v>
      </c>
      <c r="BB30" s="493">
        <f>+F30+G30+H30+I30</f>
        <v>-28</v>
      </c>
      <c r="BC30" s="334">
        <f>+J30+K30+L30+M30</f>
        <v>-45</v>
      </c>
      <c r="BD30" s="334">
        <f t="shared" si="29"/>
        <v>-67</v>
      </c>
      <c r="BE30" s="701">
        <v>-103</v>
      </c>
      <c r="BF30" s="701">
        <v>-156</v>
      </c>
      <c r="BG30" s="701">
        <v>-166</v>
      </c>
      <c r="BH30" s="701">
        <v>-126</v>
      </c>
      <c r="BI30" s="493">
        <v>-141</v>
      </c>
      <c r="BJ30" s="493">
        <f t="shared" si="33"/>
        <v>-163</v>
      </c>
      <c r="BK30" s="493">
        <v>-180</v>
      </c>
      <c r="BL30" s="493">
        <f t="shared" si="34"/>
        <v>-110</v>
      </c>
    </row>
    <row r="31" spans="1:64" s="272" customFormat="1" ht="12.75" customHeight="1" x14ac:dyDescent="0.2">
      <c r="A31" s="890"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v>-1</v>
      </c>
      <c r="AT31" s="709">
        <v>0</v>
      </c>
      <c r="AU31" s="906">
        <v>0</v>
      </c>
      <c r="AV31" s="428">
        <v>0</v>
      </c>
      <c r="AW31" s="346">
        <v>0</v>
      </c>
      <c r="AX31" s="709"/>
      <c r="AZ31" s="505"/>
      <c r="BA31" s="503">
        <v>0</v>
      </c>
      <c r="BB31" s="503">
        <v>0</v>
      </c>
      <c r="BC31" s="415">
        <v>0</v>
      </c>
      <c r="BD31" s="415">
        <v>0</v>
      </c>
      <c r="BE31" s="415">
        <v>0</v>
      </c>
      <c r="BF31" s="725">
        <v>-42</v>
      </c>
      <c r="BG31" s="725">
        <v>-67</v>
      </c>
      <c r="BH31" s="725">
        <v>-136</v>
      </c>
      <c r="BI31" s="503">
        <v>-78</v>
      </c>
      <c r="BJ31" s="503">
        <f t="shared" si="33"/>
        <v>-24</v>
      </c>
      <c r="BK31" s="503">
        <v>-6</v>
      </c>
      <c r="BL31" s="503">
        <f t="shared" si="34"/>
        <v>0</v>
      </c>
    </row>
    <row r="32" spans="1:64" ht="12.75" customHeight="1" x14ac:dyDescent="0.2">
      <c r="A32" s="890"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v>-3</v>
      </c>
      <c r="AT32" s="709">
        <v>0</v>
      </c>
      <c r="AU32" s="906">
        <v>-3</v>
      </c>
      <c r="AV32" s="428">
        <v>-1</v>
      </c>
      <c r="AW32" s="346">
        <v>-3</v>
      </c>
      <c r="AX32" s="709"/>
      <c r="AZ32" s="505"/>
      <c r="BA32" s="503">
        <f>+B32+C32+D32+E32</f>
        <v>-46</v>
      </c>
      <c r="BB32" s="503">
        <f>+F32+G32+H32+I32</f>
        <v>-30</v>
      </c>
      <c r="BC32" s="415">
        <f>+J32+K32+L32+M32</f>
        <v>-32</v>
      </c>
      <c r="BD32" s="415">
        <f>+N32+O32+P32+Q32</f>
        <v>-17</v>
      </c>
      <c r="BE32" s="725">
        <v>-7</v>
      </c>
      <c r="BF32" s="725">
        <v>-4</v>
      </c>
      <c r="BG32" s="725">
        <v>-13</v>
      </c>
      <c r="BH32" s="725">
        <v>-34</v>
      </c>
      <c r="BI32" s="503">
        <v>-21</v>
      </c>
      <c r="BJ32" s="503">
        <f t="shared" si="33"/>
        <v>-16</v>
      </c>
      <c r="BK32" s="503">
        <v>-8</v>
      </c>
      <c r="BL32" s="503">
        <f t="shared" si="34"/>
        <v>-7</v>
      </c>
    </row>
    <row r="33" spans="1:64" ht="12.75" customHeight="1" thickBot="1" x14ac:dyDescent="0.25">
      <c r="A33" s="413" t="s">
        <v>202</v>
      </c>
      <c r="B33" s="328">
        <f t="shared" ref="B33:P33" si="35">B27-SUM(B28:B32)</f>
        <v>-143</v>
      </c>
      <c r="C33" s="351">
        <f t="shared" si="35"/>
        <v>-151</v>
      </c>
      <c r="D33" s="351">
        <f t="shared" si="35"/>
        <v>-141</v>
      </c>
      <c r="E33" s="311">
        <f t="shared" si="35"/>
        <v>-164</v>
      </c>
      <c r="F33" s="328">
        <f t="shared" si="35"/>
        <v>-143</v>
      </c>
      <c r="G33" s="351">
        <f t="shared" si="35"/>
        <v>-145</v>
      </c>
      <c r="H33" s="351">
        <f t="shared" si="35"/>
        <v>-138</v>
      </c>
      <c r="I33" s="311">
        <f t="shared" si="35"/>
        <v>-136</v>
      </c>
      <c r="J33" s="362">
        <f t="shared" si="35"/>
        <v>-139</v>
      </c>
      <c r="K33" s="351">
        <f t="shared" si="35"/>
        <v>-142</v>
      </c>
      <c r="L33" s="351">
        <f t="shared" si="35"/>
        <v>-151</v>
      </c>
      <c r="M33" s="447">
        <f t="shared" si="35"/>
        <v>-148</v>
      </c>
      <c r="N33" s="362">
        <f t="shared" si="35"/>
        <v>-140</v>
      </c>
      <c r="O33" s="351">
        <f t="shared" si="35"/>
        <v>-133</v>
      </c>
      <c r="P33" s="351">
        <f t="shared" si="35"/>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v>-163</v>
      </c>
      <c r="AT33" s="447">
        <v>-167</v>
      </c>
      <c r="AU33" s="362">
        <v>-180</v>
      </c>
      <c r="AV33" s="1014">
        <v>-191</v>
      </c>
      <c r="AW33" s="351">
        <v>-207</v>
      </c>
      <c r="AX33" s="447"/>
      <c r="AZ33" s="51"/>
      <c r="BA33" s="495">
        <f>+B33+C33+D33+E33</f>
        <v>-599</v>
      </c>
      <c r="BB33" s="495">
        <f>+F33+G33+H33+I33</f>
        <v>-562</v>
      </c>
      <c r="BC33" s="339">
        <f>BC27-SUM(BC28:BC32)</f>
        <v>-580</v>
      </c>
      <c r="BD33" s="339">
        <f>+N33+O33+P33+Q33</f>
        <v>-563</v>
      </c>
      <c r="BE33" s="702">
        <v>-571</v>
      </c>
      <c r="BF33" s="702">
        <v>-565</v>
      </c>
      <c r="BG33" s="702">
        <v>-865</v>
      </c>
      <c r="BH33" s="702">
        <v>-763</v>
      </c>
      <c r="BI33" s="495">
        <v>-738</v>
      </c>
      <c r="BJ33" s="495">
        <f t="shared" si="33"/>
        <v>-703</v>
      </c>
      <c r="BK33" s="495">
        <v>-654</v>
      </c>
      <c r="BL33" s="495">
        <f t="shared" si="34"/>
        <v>-578</v>
      </c>
    </row>
    <row r="34" spans="1:64"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U34" s="358"/>
      <c r="AV34" s="428"/>
      <c r="AW34" s="346"/>
      <c r="AX34" s="442"/>
      <c r="AZ34" s="51"/>
      <c r="BA34" s="493"/>
      <c r="BB34" s="493"/>
      <c r="BC34" s="334"/>
      <c r="BD34" s="334">
        <f>+N34+O34+P34+Q34</f>
        <v>0</v>
      </c>
      <c r="BE34" s="701"/>
      <c r="BF34" s="701"/>
      <c r="BG34" s="701"/>
      <c r="BH34" s="701"/>
      <c r="BI34" s="701"/>
      <c r="BJ34" s="701"/>
      <c r="BK34" s="701"/>
      <c r="BL34" s="701"/>
    </row>
    <row r="35" spans="1:64" s="272" customFormat="1" ht="26.25" customHeight="1" x14ac:dyDescent="0.2">
      <c r="A35" s="413" t="s">
        <v>246</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v>-418</v>
      </c>
      <c r="AT35" s="709">
        <v>-148</v>
      </c>
      <c r="AU35" s="906">
        <v>-180</v>
      </c>
      <c r="AV35" s="428">
        <v>-139</v>
      </c>
      <c r="AW35" s="346">
        <v>-137</v>
      </c>
      <c r="AX35" s="709"/>
      <c r="AZ35" s="505"/>
      <c r="BA35" s="503"/>
      <c r="BB35" s="503"/>
      <c r="BC35" s="415"/>
      <c r="BD35" s="415"/>
      <c r="BE35" s="725">
        <v>-152</v>
      </c>
      <c r="BF35" s="725">
        <v>-223</v>
      </c>
      <c r="BG35" s="725">
        <v>-1527</v>
      </c>
      <c r="BH35" s="725">
        <v>-1448</v>
      </c>
      <c r="BI35" s="503">
        <v>-1449</v>
      </c>
      <c r="BJ35" s="503">
        <f>SUM(AM35:AP35)</f>
        <v>-1435</v>
      </c>
      <c r="BK35" s="503">
        <v>-1327</v>
      </c>
      <c r="BL35" s="503">
        <f t="shared" ref="BL35:BL37" si="36">SUM(AU35:AX35)</f>
        <v>-456</v>
      </c>
    </row>
    <row r="36" spans="1:64"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v>-418</v>
      </c>
      <c r="AT36" s="451">
        <v>-148</v>
      </c>
      <c r="AU36" s="419">
        <v>-180</v>
      </c>
      <c r="AV36" s="910">
        <v>-139</v>
      </c>
      <c r="AW36" s="1182">
        <v>-137</v>
      </c>
      <c r="AX36" s="451"/>
      <c r="AZ36" s="505"/>
      <c r="BA36" s="726"/>
      <c r="BB36" s="726"/>
      <c r="BC36" s="912"/>
      <c r="BD36" s="912"/>
      <c r="BE36" s="703">
        <v>-152</v>
      </c>
      <c r="BF36" s="703">
        <v>-223</v>
      </c>
      <c r="BG36" s="703">
        <v>-1527</v>
      </c>
      <c r="BH36" s="703">
        <v>-1448</v>
      </c>
      <c r="BI36" s="726">
        <v>-1449</v>
      </c>
      <c r="BJ36" s="726">
        <f>SUM(AM36:AP36)</f>
        <v>-1435</v>
      </c>
      <c r="BK36" s="726">
        <v>-1327</v>
      </c>
      <c r="BL36" s="726">
        <f t="shared" si="36"/>
        <v>-456</v>
      </c>
    </row>
    <row r="37" spans="1:64" s="272" customFormat="1" ht="24.75" customHeight="1" thickBot="1" x14ac:dyDescent="0.25">
      <c r="A37" s="413" t="s">
        <v>247</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v>0</v>
      </c>
      <c r="AT37" s="727">
        <v>0</v>
      </c>
      <c r="AU37" s="916">
        <v>0</v>
      </c>
      <c r="AV37" s="915">
        <v>0</v>
      </c>
      <c r="AW37" s="351">
        <v>0</v>
      </c>
      <c r="AX37" s="727"/>
      <c r="AZ37" s="505"/>
      <c r="BA37" s="729"/>
      <c r="BB37" s="729"/>
      <c r="BC37" s="728"/>
      <c r="BD37" s="728"/>
      <c r="BE37" s="729">
        <v>0</v>
      </c>
      <c r="BF37" s="729">
        <v>0</v>
      </c>
      <c r="BG37" s="729">
        <v>0</v>
      </c>
      <c r="BH37" s="729">
        <v>0</v>
      </c>
      <c r="BI37" s="729">
        <v>0</v>
      </c>
      <c r="BJ37" s="729">
        <f>SUM(AM37:AP37)</f>
        <v>0</v>
      </c>
      <c r="BK37" s="729">
        <v>0</v>
      </c>
      <c r="BL37" s="729">
        <f t="shared" si="36"/>
        <v>0</v>
      </c>
    </row>
    <row r="38" spans="1:64"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U38" s="358"/>
      <c r="AV38" s="428"/>
      <c r="AW38" s="346"/>
      <c r="AX38" s="442"/>
      <c r="AZ38" s="51"/>
      <c r="BA38" s="493"/>
      <c r="BB38" s="493"/>
      <c r="BC38" s="334"/>
      <c r="BD38" s="334"/>
      <c r="BE38" s="701"/>
      <c r="BF38" s="701"/>
      <c r="BG38" s="701"/>
      <c r="BH38" s="701"/>
      <c r="BI38" s="701"/>
      <c r="BJ38" s="701"/>
      <c r="BK38" s="701"/>
      <c r="BL38" s="701"/>
    </row>
    <row r="39" spans="1:64"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U39" s="358">
        <v>0</v>
      </c>
      <c r="AV39" s="428">
        <v>0</v>
      </c>
      <c r="AW39" s="346">
        <v>0</v>
      </c>
      <c r="AX39" s="442"/>
      <c r="AZ39" s="51"/>
      <c r="BA39" s="493">
        <f>+B39+C39+D39+E39</f>
        <v>-16</v>
      </c>
      <c r="BB39" s="493">
        <f>+F39+G39+H39+I39</f>
        <v>4</v>
      </c>
      <c r="BC39" s="334">
        <f>+J39+K39+L39+M39</f>
        <v>29</v>
      </c>
      <c r="BD39" s="334">
        <f t="shared" ref="BD39:BD45" si="37">+N39+O39+P39+Q39</f>
        <v>9</v>
      </c>
      <c r="BE39" s="701">
        <v>10</v>
      </c>
      <c r="BF39" s="701">
        <v>1263</v>
      </c>
      <c r="BG39" s="701">
        <v>9</v>
      </c>
      <c r="BH39" s="701">
        <v>1575</v>
      </c>
      <c r="BI39" s="493">
        <v>2001</v>
      </c>
      <c r="BJ39" s="493">
        <f t="shared" ref="BJ39:BJ44" si="38">SUM(AM39:AP39)</f>
        <v>25</v>
      </c>
      <c r="BK39" s="493">
        <v>114</v>
      </c>
      <c r="BL39" s="493">
        <f t="shared" ref="BL39:BL44" si="39">SUM(AU39:AX39)</f>
        <v>0</v>
      </c>
    </row>
    <row r="40" spans="1:64"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v>0</v>
      </c>
      <c r="AT40" s="442">
        <v>0</v>
      </c>
      <c r="AU40" s="358">
        <v>0</v>
      </c>
      <c r="AV40" s="684">
        <v>0</v>
      </c>
      <c r="AW40" s="346">
        <v>0</v>
      </c>
      <c r="AX40" s="442"/>
      <c r="AZ40" s="51"/>
      <c r="BA40" s="493">
        <f>+B40+C40+D40+E40</f>
        <v>0</v>
      </c>
      <c r="BB40" s="493">
        <f>+F40+G40+H40+I40</f>
        <v>0</v>
      </c>
      <c r="BC40" s="469">
        <f>+J40+K40+L40+M40</f>
        <v>0</v>
      </c>
      <c r="BD40" s="469">
        <f t="shared" si="37"/>
        <v>0</v>
      </c>
      <c r="BE40" s="701">
        <v>-3</v>
      </c>
      <c r="BF40" s="334">
        <v>0</v>
      </c>
      <c r="BG40" s="334">
        <v>-3</v>
      </c>
      <c r="BH40" s="334">
        <v>0</v>
      </c>
      <c r="BI40" s="334">
        <v>0</v>
      </c>
      <c r="BJ40" s="334">
        <f t="shared" si="38"/>
        <v>0</v>
      </c>
      <c r="BK40" s="334">
        <v>0</v>
      </c>
      <c r="BL40" s="334">
        <f t="shared" si="39"/>
        <v>0</v>
      </c>
    </row>
    <row r="41" spans="1:64"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v>0</v>
      </c>
      <c r="AT41" s="442">
        <v>0</v>
      </c>
      <c r="AU41" s="358">
        <v>0</v>
      </c>
      <c r="AV41" s="684">
        <v>0</v>
      </c>
      <c r="AW41" s="346">
        <v>0</v>
      </c>
      <c r="AX41" s="442"/>
      <c r="AZ41" s="51"/>
      <c r="BA41" s="493">
        <f>+B41+C41+D41+E41</f>
        <v>5</v>
      </c>
      <c r="BB41" s="493">
        <f>+F41+G41+H41+I41</f>
        <v>0</v>
      </c>
      <c r="BC41" s="334">
        <f>+J41+K41+L41+M41</f>
        <v>1</v>
      </c>
      <c r="BD41" s="334">
        <f t="shared" si="37"/>
        <v>0</v>
      </c>
      <c r="BE41" s="334">
        <v>0</v>
      </c>
      <c r="BF41" s="334">
        <v>0</v>
      </c>
      <c r="BG41" s="334">
        <v>0</v>
      </c>
      <c r="BH41" s="334">
        <v>0</v>
      </c>
      <c r="BI41" s="334">
        <v>1</v>
      </c>
      <c r="BJ41" s="334">
        <f t="shared" si="38"/>
        <v>0</v>
      </c>
      <c r="BK41" s="334">
        <v>0</v>
      </c>
      <c r="BL41" s="334">
        <f t="shared" si="39"/>
        <v>0</v>
      </c>
    </row>
    <row r="42" spans="1:64" s="272" customFormat="1" ht="12.75" customHeight="1" x14ac:dyDescent="0.2">
      <c r="A42" s="890"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v>0</v>
      </c>
      <c r="AT42" s="334">
        <v>0</v>
      </c>
      <c r="AU42" s="358">
        <v>0</v>
      </c>
      <c r="AV42" s="684">
        <v>0</v>
      </c>
      <c r="AW42" s="346">
        <v>0</v>
      </c>
      <c r="AX42" s="334"/>
      <c r="AZ42" s="51"/>
      <c r="BA42" s="493"/>
      <c r="BB42" s="493"/>
      <c r="BC42" s="334"/>
      <c r="BD42" s="334"/>
      <c r="BE42" s="334"/>
      <c r="BF42" s="334"/>
      <c r="BG42" s="334"/>
      <c r="BH42" s="334"/>
      <c r="BI42" s="334">
        <v>1961</v>
      </c>
      <c r="BJ42" s="334">
        <f t="shared" si="38"/>
        <v>0</v>
      </c>
      <c r="BK42" s="334">
        <v>0</v>
      </c>
      <c r="BL42" s="334">
        <f t="shared" si="39"/>
        <v>0</v>
      </c>
    </row>
    <row r="43" spans="1:64" s="272" customFormat="1" ht="12.75" customHeight="1" x14ac:dyDescent="0.2">
      <c r="A43" s="890"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U43" s="358">
        <v>0</v>
      </c>
      <c r="AV43" s="428">
        <v>0</v>
      </c>
      <c r="AW43" s="907">
        <v>1</v>
      </c>
      <c r="AX43" s="334"/>
      <c r="AZ43" s="51"/>
      <c r="BA43" s="493">
        <f>+B43+C43+D43+E43</f>
        <v>-24</v>
      </c>
      <c r="BB43" s="493">
        <f>+F43+G43+H43+I43</f>
        <v>-13</v>
      </c>
      <c r="BC43" s="334">
        <f>+J43+K43+L43+M43</f>
        <v>21</v>
      </c>
      <c r="BD43" s="334">
        <f t="shared" si="37"/>
        <v>0</v>
      </c>
      <c r="BE43" s="701">
        <v>8</v>
      </c>
      <c r="BF43" s="701">
        <v>1257</v>
      </c>
      <c r="BG43" s="701">
        <v>10</v>
      </c>
      <c r="BH43" s="701">
        <v>1573</v>
      </c>
      <c r="BI43" s="493">
        <v>39</v>
      </c>
      <c r="BJ43" s="493">
        <f t="shared" si="38"/>
        <v>19</v>
      </c>
      <c r="BK43" s="493">
        <v>112</v>
      </c>
      <c r="BL43" s="493">
        <f t="shared" si="39"/>
        <v>1</v>
      </c>
    </row>
    <row r="44" spans="1:64" s="272" customFormat="1" ht="12.75" customHeight="1" thickBot="1" x14ac:dyDescent="0.25">
      <c r="A44" s="413" t="s">
        <v>201</v>
      </c>
      <c r="B44" s="328">
        <f t="shared" ref="B44:P44" si="40">B39-SUM(B40:B43)</f>
        <v>2</v>
      </c>
      <c r="C44" s="351">
        <f t="shared" si="40"/>
        <v>3</v>
      </c>
      <c r="D44" s="351">
        <f t="shared" si="40"/>
        <v>-4</v>
      </c>
      <c r="E44" s="311">
        <f t="shared" si="40"/>
        <v>2</v>
      </c>
      <c r="F44" s="328">
        <f t="shared" si="40"/>
        <v>8</v>
      </c>
      <c r="G44" s="351">
        <f t="shared" si="40"/>
        <v>4</v>
      </c>
      <c r="H44" s="351">
        <f t="shared" si="40"/>
        <v>3</v>
      </c>
      <c r="I44" s="311">
        <f t="shared" si="40"/>
        <v>2</v>
      </c>
      <c r="J44" s="362">
        <f t="shared" si="40"/>
        <v>1</v>
      </c>
      <c r="K44" s="351">
        <f t="shared" si="40"/>
        <v>2</v>
      </c>
      <c r="L44" s="351">
        <f t="shared" si="40"/>
        <v>1</v>
      </c>
      <c r="M44" s="447">
        <f t="shared" si="40"/>
        <v>3</v>
      </c>
      <c r="N44" s="362">
        <f t="shared" si="40"/>
        <v>7</v>
      </c>
      <c r="O44" s="351">
        <f t="shared" si="40"/>
        <v>1</v>
      </c>
      <c r="P44" s="351">
        <f t="shared" si="40"/>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v>1</v>
      </c>
      <c r="AT44" s="447">
        <v>1</v>
      </c>
      <c r="AU44" s="362">
        <v>0</v>
      </c>
      <c r="AV44" s="1014">
        <v>0</v>
      </c>
      <c r="AW44" s="914">
        <v>-1</v>
      </c>
      <c r="AX44" s="447"/>
      <c r="AZ44" s="51"/>
      <c r="BA44" s="495">
        <f>+B44+C44+D44+E44</f>
        <v>3</v>
      </c>
      <c r="BB44" s="495">
        <f>+F44+G44+H44+I44</f>
        <v>17</v>
      </c>
      <c r="BC44" s="339">
        <f>BC39-SUM(BC40:BC43)</f>
        <v>7</v>
      </c>
      <c r="BD44" s="339">
        <f t="shared" si="37"/>
        <v>9</v>
      </c>
      <c r="BE44" s="702">
        <v>5</v>
      </c>
      <c r="BF44" s="702">
        <v>6</v>
      </c>
      <c r="BG44" s="702">
        <v>2</v>
      </c>
      <c r="BH44" s="702">
        <v>2</v>
      </c>
      <c r="BI44" s="495">
        <v>0</v>
      </c>
      <c r="BJ44" s="495">
        <f t="shared" si="38"/>
        <v>6</v>
      </c>
      <c r="BK44" s="495">
        <v>2</v>
      </c>
      <c r="BL44" s="495">
        <f t="shared" si="39"/>
        <v>-1</v>
      </c>
    </row>
    <row r="45" spans="1:64"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U45" s="358"/>
      <c r="AV45" s="428"/>
      <c r="AW45" s="346"/>
      <c r="AX45" s="442"/>
      <c r="AZ45" s="51"/>
      <c r="BA45" s="493"/>
      <c r="BB45" s="493"/>
      <c r="BC45" s="334"/>
      <c r="BD45" s="334">
        <f t="shared" si="37"/>
        <v>0</v>
      </c>
      <c r="BE45" s="701"/>
      <c r="BF45" s="701"/>
      <c r="BG45" s="701"/>
      <c r="BH45" s="701"/>
      <c r="BI45" s="493"/>
      <c r="BJ45" s="493"/>
      <c r="BK45" s="493"/>
      <c r="BL45" s="493"/>
    </row>
    <row r="46" spans="1:64"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41">+AN7+AN20+AN27+AN39+AN35</f>
        <v>157</v>
      </c>
      <c r="AO46" s="345">
        <v>233</v>
      </c>
      <c r="AP46" s="441">
        <f>+AP7+AP20+AP27+AP35+AP39</f>
        <v>197</v>
      </c>
      <c r="AQ46" s="357">
        <v>68</v>
      </c>
      <c r="AR46" s="990">
        <v>-145</v>
      </c>
      <c r="AS46" s="345">
        <v>32</v>
      </c>
      <c r="AT46" s="441">
        <v>463</v>
      </c>
      <c r="AU46" s="357">
        <v>492</v>
      </c>
      <c r="AV46" s="990">
        <v>573</v>
      </c>
      <c r="AW46" s="345">
        <v>711</v>
      </c>
      <c r="AX46" s="441"/>
      <c r="AZ46" s="51"/>
      <c r="BA46" s="492">
        <f t="shared" ref="BA46:BD46" si="42">+BA7+BA20+BA27+BA39+BA35</f>
        <v>273</v>
      </c>
      <c r="BB46" s="492">
        <f t="shared" si="42"/>
        <v>357</v>
      </c>
      <c r="BC46" s="333">
        <f t="shared" si="42"/>
        <v>412</v>
      </c>
      <c r="BD46" s="333">
        <f t="shared" si="42"/>
        <v>651</v>
      </c>
      <c r="BE46" s="700">
        <f>+BE7+BE20+BE27+BE39+BE35</f>
        <v>1049</v>
      </c>
      <c r="BF46" s="700">
        <v>2015</v>
      </c>
      <c r="BG46" s="700">
        <v>-150</v>
      </c>
      <c r="BH46" s="700">
        <v>2102</v>
      </c>
      <c r="BI46" s="492">
        <v>2710</v>
      </c>
      <c r="BJ46" s="492">
        <f t="shared" ref="BJ46:BJ53" si="43">SUM(AM46:AP46)</f>
        <v>641</v>
      </c>
      <c r="BK46" s="492">
        <v>418</v>
      </c>
      <c r="BL46" s="492">
        <f t="shared" ref="BL46:BL53" si="44">SUM(AU46:AX46)</f>
        <v>1776</v>
      </c>
    </row>
    <row r="47" spans="1:64"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U47" s="358">
        <v>-198</v>
      </c>
      <c r="AV47" s="428">
        <v>-159</v>
      </c>
      <c r="AW47" s="346">
        <v>-159</v>
      </c>
      <c r="AX47" s="442"/>
      <c r="AZ47" s="51"/>
      <c r="BA47" s="493">
        <f>+B47+C47+D47+E47</f>
        <v>-302</v>
      </c>
      <c r="BB47" s="493">
        <f>+F47+G47+H47+I47</f>
        <v>-301</v>
      </c>
      <c r="BC47" s="334">
        <f>+J47+K47+L47+M47</f>
        <v>-273</v>
      </c>
      <c r="BD47" s="334">
        <f>+N47+O47+P47+Q47</f>
        <v>-246</v>
      </c>
      <c r="BE47" s="701">
        <v>-167</v>
      </c>
      <c r="BF47" s="701">
        <v>-401</v>
      </c>
      <c r="BG47" s="701">
        <v>-2237</v>
      </c>
      <c r="BH47" s="701">
        <v>-1742</v>
      </c>
      <c r="BI47" s="493">
        <v>-1535</v>
      </c>
      <c r="BJ47" s="493">
        <f t="shared" si="43"/>
        <v>-1528</v>
      </c>
      <c r="BK47" s="493">
        <v>-1433</v>
      </c>
      <c r="BL47" s="493">
        <f t="shared" si="44"/>
        <v>-516</v>
      </c>
    </row>
    <row r="48" spans="1:64"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U48" s="358">
        <v>0</v>
      </c>
      <c r="AV48" s="428">
        <v>-1</v>
      </c>
      <c r="AW48" s="346">
        <v>0</v>
      </c>
      <c r="AX48" s="442"/>
      <c r="AZ48" s="51"/>
      <c r="BA48" s="493">
        <f>+B48+C48+D48+E48</f>
        <v>-29</v>
      </c>
      <c r="BB48" s="493">
        <f>+F48+G48+H48+I48</f>
        <v>-81</v>
      </c>
      <c r="BC48" s="334">
        <f>+J48+K48+L48+M48</f>
        <v>-111</v>
      </c>
      <c r="BD48" s="334">
        <f>+N48+O48+P48+Q48</f>
        <v>-40</v>
      </c>
      <c r="BE48" s="701">
        <v>-57</v>
      </c>
      <c r="BF48" s="701">
        <v>-264</v>
      </c>
      <c r="BG48" s="701">
        <v>-68</v>
      </c>
      <c r="BH48" s="701">
        <v>-1</v>
      </c>
      <c r="BI48" s="493">
        <v>-6</v>
      </c>
      <c r="BJ48" s="493">
        <f t="shared" si="43"/>
        <v>-28</v>
      </c>
      <c r="BK48" s="493">
        <v>-78</v>
      </c>
      <c r="BL48" s="493">
        <f t="shared" si="44"/>
        <v>-1</v>
      </c>
    </row>
    <row r="49" spans="1:64"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U49" s="358">
        <v>-91</v>
      </c>
      <c r="AV49" s="428">
        <v>-93</v>
      </c>
      <c r="AW49" s="346">
        <v>-81</v>
      </c>
      <c r="AX49" s="442"/>
      <c r="AZ49" s="51"/>
      <c r="BA49" s="493">
        <f>+B49+C49+D49+E49</f>
        <v>-12</v>
      </c>
      <c r="BB49" s="493">
        <f>+F49+G49+H49+I49</f>
        <v>-31</v>
      </c>
      <c r="BC49" s="334">
        <f>+J49+K49+L49+M49</f>
        <v>-52</v>
      </c>
      <c r="BD49" s="334">
        <f>+N49+O49+P49+Q49</f>
        <v>-88</v>
      </c>
      <c r="BE49" s="701">
        <v>-133</v>
      </c>
      <c r="BF49" s="701">
        <v>-216</v>
      </c>
      <c r="BG49" s="701">
        <v>-338</v>
      </c>
      <c r="BH49" s="701">
        <v>-281</v>
      </c>
      <c r="BI49" s="493">
        <v>-314</v>
      </c>
      <c r="BJ49" s="493">
        <f t="shared" si="43"/>
        <v>-346</v>
      </c>
      <c r="BK49" s="493">
        <v>-384</v>
      </c>
      <c r="BL49" s="493">
        <f t="shared" si="44"/>
        <v>-265</v>
      </c>
    </row>
    <row r="50" spans="1:64"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U50" s="358">
        <v>0</v>
      </c>
      <c r="AV50" s="428">
        <v>0</v>
      </c>
      <c r="AW50" s="346">
        <v>0</v>
      </c>
      <c r="AX50" s="442"/>
      <c r="AZ50" s="51"/>
      <c r="BA50" s="493">
        <v>0</v>
      </c>
      <c r="BB50" s="493">
        <v>0</v>
      </c>
      <c r="BC50" s="334">
        <v>0</v>
      </c>
      <c r="BD50" s="334">
        <v>0</v>
      </c>
      <c r="BE50" s="493">
        <v>0</v>
      </c>
      <c r="BF50" s="701">
        <v>-42</v>
      </c>
      <c r="BG50" s="701">
        <v>-67</v>
      </c>
      <c r="BH50" s="701">
        <v>-139</v>
      </c>
      <c r="BI50" s="493">
        <v>1848</v>
      </c>
      <c r="BJ50" s="493">
        <f t="shared" si="43"/>
        <v>-33</v>
      </c>
      <c r="BK50" s="493">
        <v>-8</v>
      </c>
      <c r="BL50" s="493">
        <f t="shared" si="44"/>
        <v>0</v>
      </c>
    </row>
    <row r="51" spans="1:64"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U51" s="358">
        <v>-11</v>
      </c>
      <c r="AV51" s="428">
        <v>-4</v>
      </c>
      <c r="AW51" s="346">
        <v>-8</v>
      </c>
      <c r="AX51" s="442"/>
      <c r="AZ51" s="51"/>
      <c r="BA51" s="493">
        <f>+B51+C51+D51+E51</f>
        <v>-90</v>
      </c>
      <c r="BB51" s="493">
        <f>+F51+G51+H51+I51</f>
        <v>-63</v>
      </c>
      <c r="BC51" s="334">
        <f>+J51+K51+L51+M51</f>
        <v>-32</v>
      </c>
      <c r="BD51" s="334">
        <f>+N51+O51+P51+Q51</f>
        <v>-49</v>
      </c>
      <c r="BE51" s="701">
        <v>-8</v>
      </c>
      <c r="BF51" s="701">
        <v>1253</v>
      </c>
      <c r="BG51" s="701">
        <v>29</v>
      </c>
      <c r="BH51" s="701">
        <v>1543</v>
      </c>
      <c r="BI51" s="493">
        <v>18</v>
      </c>
      <c r="BJ51" s="493">
        <f t="shared" si="43"/>
        <v>3</v>
      </c>
      <c r="BK51" s="493">
        <v>93</v>
      </c>
      <c r="BL51" s="493">
        <f t="shared" si="44"/>
        <v>-23</v>
      </c>
    </row>
    <row r="52" spans="1:64"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v>0</v>
      </c>
      <c r="AT52" s="334">
        <v>0</v>
      </c>
      <c r="AU52" s="358">
        <v>0</v>
      </c>
      <c r="AV52" s="1013">
        <v>0</v>
      </c>
      <c r="AW52" s="346">
        <v>0</v>
      </c>
      <c r="AX52" s="334"/>
      <c r="AZ52" s="51"/>
      <c r="BA52" s="493">
        <f>+B52+C52+D52+E52</f>
        <v>0</v>
      </c>
      <c r="BB52" s="493">
        <f>+F52+G52+H52+I52</f>
        <v>0</v>
      </c>
      <c r="BC52" s="334">
        <f>+J52+K52+L52+M52</f>
        <v>46</v>
      </c>
      <c r="BD52" s="334">
        <f>+N52+O52+P52+Q52</f>
        <v>-46</v>
      </c>
      <c r="BE52" s="707">
        <v>0</v>
      </c>
      <c r="BF52" s="707">
        <v>0</v>
      </c>
      <c r="BG52" s="707">
        <v>0</v>
      </c>
      <c r="BH52" s="707">
        <v>0</v>
      </c>
      <c r="BI52" s="707">
        <v>0</v>
      </c>
      <c r="BJ52" s="707">
        <f t="shared" si="43"/>
        <v>0</v>
      </c>
      <c r="BK52" s="707">
        <v>0</v>
      </c>
      <c r="BL52" s="707">
        <f t="shared" si="44"/>
        <v>0</v>
      </c>
    </row>
    <row r="53" spans="1:64"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45">G46-SUM(G47:G52)</f>
        <v>233</v>
      </c>
      <c r="H53" s="347">
        <f t="shared" si="45"/>
        <v>214</v>
      </c>
      <c r="I53" s="318">
        <f t="shared" si="45"/>
        <v>157</v>
      </c>
      <c r="J53" s="359">
        <f t="shared" si="45"/>
        <v>150</v>
      </c>
      <c r="K53" s="347">
        <f t="shared" si="45"/>
        <v>215</v>
      </c>
      <c r="L53" s="347">
        <f t="shared" si="45"/>
        <v>244</v>
      </c>
      <c r="M53" s="443">
        <f t="shared" si="45"/>
        <v>225</v>
      </c>
      <c r="N53" s="359">
        <f t="shared" si="45"/>
        <v>255</v>
      </c>
      <c r="O53" s="347">
        <f t="shared" si="45"/>
        <v>256</v>
      </c>
      <c r="P53" s="347">
        <f t="shared" si="45"/>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v>586</v>
      </c>
      <c r="AT53" s="443">
        <v>764</v>
      </c>
      <c r="AU53" s="359">
        <v>792</v>
      </c>
      <c r="AV53" s="962">
        <v>830</v>
      </c>
      <c r="AW53" s="347">
        <v>959</v>
      </c>
      <c r="AX53" s="443"/>
      <c r="AZ53" s="51"/>
      <c r="BA53" s="494">
        <f>+B53+C53+D53+E53</f>
        <v>706</v>
      </c>
      <c r="BB53" s="494">
        <f>+F53+G53+H53+I53</f>
        <v>833</v>
      </c>
      <c r="BC53" s="335">
        <f>BC46-SUM(BC47:BC52)</f>
        <v>834</v>
      </c>
      <c r="BD53" s="335">
        <f>+N53+O53+P53+Q53</f>
        <v>1120</v>
      </c>
      <c r="BE53" s="706">
        <v>1414</v>
      </c>
      <c r="BF53" s="706">
        <v>1685</v>
      </c>
      <c r="BG53" s="706">
        <v>2531</v>
      </c>
      <c r="BH53" s="706">
        <v>2722</v>
      </c>
      <c r="BI53" s="1125">
        <v>2699</v>
      </c>
      <c r="BJ53" s="1125">
        <f t="shared" si="43"/>
        <v>2573</v>
      </c>
      <c r="BK53" s="1125">
        <v>2228</v>
      </c>
      <c r="BL53" s="1125">
        <f t="shared" si="44"/>
        <v>2581</v>
      </c>
    </row>
    <row r="54" spans="1:64"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2"/>
      <c r="AK54" s="348"/>
      <c r="AL54" s="444"/>
      <c r="AM54" s="360"/>
      <c r="AN54" s="1132"/>
      <c r="AO54" s="348"/>
      <c r="AP54" s="444"/>
      <c r="AQ54" s="360"/>
      <c r="AR54" s="1132"/>
      <c r="AS54" s="348"/>
      <c r="AT54" s="444"/>
      <c r="AU54" s="360"/>
      <c r="AV54" s="1132"/>
      <c r="AW54" s="348"/>
      <c r="AX54" s="444"/>
      <c r="BA54" s="496"/>
      <c r="BB54" s="496"/>
      <c r="BC54" s="336"/>
      <c r="BD54" s="336"/>
      <c r="BE54" s="701"/>
      <c r="BF54" s="701"/>
      <c r="BG54" s="701"/>
      <c r="BH54" s="701"/>
      <c r="BI54" s="701"/>
      <c r="BJ54" s="701"/>
      <c r="BK54" s="701"/>
      <c r="BL54" s="701"/>
    </row>
    <row r="55" spans="1:64" ht="12.75" customHeight="1" x14ac:dyDescent="0.2">
      <c r="A55" s="414" t="s">
        <v>152</v>
      </c>
      <c r="B55" s="326">
        <f t="shared" ref="B55:Y55" si="46">B46/B5</f>
        <v>-1.3824884792626729E-2</v>
      </c>
      <c r="C55" s="349">
        <f t="shared" si="46"/>
        <v>6.7917783735478104E-2</v>
      </c>
      <c r="D55" s="349">
        <f t="shared" si="46"/>
        <v>9.464285714285714E-2</v>
      </c>
      <c r="E55" s="310">
        <f t="shared" si="46"/>
        <v>9.8330241187384038E-2</v>
      </c>
      <c r="F55" s="326">
        <f t="shared" si="46"/>
        <v>9.9815157116451017E-2</v>
      </c>
      <c r="G55" s="349">
        <f t="shared" si="46"/>
        <v>0.11864406779661017</v>
      </c>
      <c r="H55" s="349">
        <f t="shared" si="46"/>
        <v>0.10283018867924529</v>
      </c>
      <c r="I55" s="310">
        <f t="shared" si="46"/>
        <v>7.5187969924812026E-3</v>
      </c>
      <c r="J55" s="361">
        <f t="shared" si="46"/>
        <v>5.6237218813905927E-2</v>
      </c>
      <c r="K55" s="349">
        <f t="shared" si="46"/>
        <v>0.14259597806215721</v>
      </c>
      <c r="L55" s="349">
        <f t="shared" si="46"/>
        <v>0.14358974358974358</v>
      </c>
      <c r="M55" s="445">
        <f t="shared" si="46"/>
        <v>2.9569892473118281E-2</v>
      </c>
      <c r="N55" s="361">
        <f t="shared" si="46"/>
        <v>0.10599078341013825</v>
      </c>
      <c r="O55" s="349">
        <f t="shared" si="46"/>
        <v>0.14309764309764308</v>
      </c>
      <c r="P55" s="349">
        <f t="shared" si="46"/>
        <v>0.13450760608486789</v>
      </c>
      <c r="Q55" s="445">
        <f t="shared" si="46"/>
        <v>0.1531322505800464</v>
      </c>
      <c r="R55" s="361">
        <f t="shared" si="46"/>
        <v>0.14686998394863562</v>
      </c>
      <c r="S55" s="693">
        <f t="shared" si="46"/>
        <v>0.18458117123795403</v>
      </c>
      <c r="T55" s="349">
        <f t="shared" si="46"/>
        <v>0.20264026402640264</v>
      </c>
      <c r="U55" s="445">
        <f t="shared" si="46"/>
        <v>0.20169160702667535</v>
      </c>
      <c r="V55" s="361">
        <f t="shared" si="46"/>
        <v>0.20109066121336061</v>
      </c>
      <c r="W55" s="693">
        <f t="shared" si="46"/>
        <v>0.22045152722443559</v>
      </c>
      <c r="X55" s="975">
        <f t="shared" si="46"/>
        <v>0.24638633377135349</v>
      </c>
      <c r="Y55" s="445">
        <f t="shared" si="46"/>
        <v>0.63075965130759648</v>
      </c>
      <c r="Z55" s="310"/>
      <c r="AA55" s="361">
        <f t="shared" ref="AA55:AC55" si="47">AA46/AA5</f>
        <v>-0.21178057553956833</v>
      </c>
      <c r="AB55" s="693">
        <f t="shared" si="47"/>
        <v>-1.0993657505285413E-2</v>
      </c>
      <c r="AC55" s="693">
        <f t="shared" si="47"/>
        <v>7.0473876063183477E-2</v>
      </c>
      <c r="AD55" s="445">
        <f t="shared" ref="AD55:AE55" si="48">AD46/AD5</f>
        <v>7.0901639344262302E-2</v>
      </c>
      <c r="AE55" s="361">
        <f t="shared" si="48"/>
        <v>0.75938489371325191</v>
      </c>
      <c r="AF55" s="693">
        <f t="shared" ref="AF55:AG55" si="49">AF46/AF5</f>
        <v>2.2706630336058128E-2</v>
      </c>
      <c r="AG55" s="693">
        <f t="shared" si="49"/>
        <v>6.82865521575199E-2</v>
      </c>
      <c r="AH55" s="445">
        <f t="shared" ref="AH55" si="50">AH46/AH5</f>
        <v>8.5504885993485338E-2</v>
      </c>
      <c r="AI55" s="361">
        <v>6.0999999999999999E-2</v>
      </c>
      <c r="AJ55" s="1133">
        <v>0.06</v>
      </c>
      <c r="AK55" s="693">
        <v>0.90400000000000003</v>
      </c>
      <c r="AL55" s="445">
        <v>9.321681231793591E-2</v>
      </c>
      <c r="AM55" s="361">
        <v>2.5999999999999999E-2</v>
      </c>
      <c r="AN55" s="1133">
        <f t="shared" ref="AN55" si="51">AN46/AN5</f>
        <v>7.0816418583671631E-2</v>
      </c>
      <c r="AO55" s="1133">
        <f t="shared" ref="AO55:AQ55" si="52">AO46/AO5</f>
        <v>0.10286975717439294</v>
      </c>
      <c r="AP55" s="445">
        <f t="shared" si="52"/>
        <v>8.5614950021729683E-2</v>
      </c>
      <c r="AQ55" s="361">
        <f t="shared" si="52"/>
        <v>3.3646709549727857E-2</v>
      </c>
      <c r="AR55" s="1133">
        <f t="shared" ref="AR55:AU55" si="53">AR46/AR5</f>
        <v>-7.9801871216290593E-2</v>
      </c>
      <c r="AS55" s="1133">
        <f t="shared" si="53"/>
        <v>1.4115571239523599E-2</v>
      </c>
      <c r="AT55" s="445">
        <f t="shared" si="53"/>
        <v>0.18468288791384124</v>
      </c>
      <c r="AU55" s="361">
        <f t="shared" si="53"/>
        <v>0.19166342033502143</v>
      </c>
      <c r="AV55" s="1133">
        <f t="shared" ref="AV55:AX55" si="54">AV46/AV5</f>
        <v>0.22072419106317412</v>
      </c>
      <c r="AW55" s="1133">
        <f t="shared" si="54"/>
        <v>0.24851450541768613</v>
      </c>
      <c r="AX55" s="445" t="e">
        <f t="shared" si="54"/>
        <v>#DIV/0!</v>
      </c>
      <c r="BA55" s="498">
        <f t="shared" ref="BA55:BF55" si="55">BA46/BA5</f>
        <v>6.201726487960018E-2</v>
      </c>
      <c r="BB55" s="498">
        <f t="shared" si="55"/>
        <v>8.5121602288984258E-2</v>
      </c>
      <c r="BC55" s="337">
        <f t="shared" si="55"/>
        <v>9.4538779256539696E-2</v>
      </c>
      <c r="BD55" s="337">
        <f t="shared" si="55"/>
        <v>0.135202492211838</v>
      </c>
      <c r="BE55" s="705">
        <f t="shared" si="55"/>
        <v>0.18576235169116345</v>
      </c>
      <c r="BF55" s="705">
        <f t="shared" si="55"/>
        <v>0.33027372561875101</v>
      </c>
      <c r="BG55" s="705">
        <v>-1.5792798483891344E-2</v>
      </c>
      <c r="BH55" s="705">
        <v>0.22700000000000001</v>
      </c>
      <c r="BI55" s="705">
        <v>0.28808334219198467</v>
      </c>
      <c r="BJ55" s="705">
        <f t="shared" ref="BJ55:BK55" si="56">BJ46/BJ5</f>
        <v>7.2209079644023885E-2</v>
      </c>
      <c r="BK55" s="705">
        <f t="shared" si="56"/>
        <v>4.853692522062239E-2</v>
      </c>
      <c r="BL55" s="705">
        <f t="shared" ref="BL55" si="57">BL46/BL5</f>
        <v>0.2213359920239282</v>
      </c>
    </row>
    <row r="56" spans="1:64"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6"/>
      <c r="AK56" s="697"/>
      <c r="AL56" s="448"/>
      <c r="AM56" s="363"/>
      <c r="AN56" s="1136"/>
      <c r="AO56" s="1136"/>
      <c r="AP56" s="448"/>
      <c r="AQ56" s="363"/>
      <c r="AR56" s="1136"/>
      <c r="AS56" s="1136"/>
      <c r="AT56" s="448"/>
      <c r="AU56" s="363"/>
      <c r="AV56" s="1136"/>
      <c r="AW56" s="1136"/>
      <c r="AX56" s="448"/>
      <c r="BA56" s="500"/>
      <c r="BB56" s="500"/>
      <c r="BC56" s="340"/>
      <c r="BD56" s="340"/>
      <c r="BE56" s="701"/>
      <c r="BF56" s="701"/>
      <c r="BG56" s="701"/>
      <c r="BH56" s="701"/>
      <c r="BI56" s="701"/>
      <c r="BJ56" s="701"/>
      <c r="BK56" s="701"/>
      <c r="BL56" s="701"/>
    </row>
    <row r="57" spans="1:64" ht="12.75" customHeight="1" x14ac:dyDescent="0.2">
      <c r="A57" s="414" t="s">
        <v>153</v>
      </c>
      <c r="B57" s="326">
        <f t="shared" ref="B57:Y57" si="58">B53/B5</f>
        <v>0.12350230414746544</v>
      </c>
      <c r="C57" s="349">
        <f t="shared" si="58"/>
        <v>0.15370866845397677</v>
      </c>
      <c r="D57" s="349">
        <f t="shared" si="58"/>
        <v>0.17142857142857143</v>
      </c>
      <c r="E57" s="310">
        <f t="shared" si="58"/>
        <v>0.19294990723562153</v>
      </c>
      <c r="F57" s="326">
        <f t="shared" si="58"/>
        <v>0.21164510166358594</v>
      </c>
      <c r="G57" s="349">
        <f t="shared" si="58"/>
        <v>0.20785013380909903</v>
      </c>
      <c r="H57" s="349">
        <f t="shared" si="58"/>
        <v>0.2018867924528302</v>
      </c>
      <c r="I57" s="310">
        <f t="shared" si="58"/>
        <v>0.16863587540279271</v>
      </c>
      <c r="J57" s="361">
        <f t="shared" si="58"/>
        <v>0.15337423312883436</v>
      </c>
      <c r="K57" s="349">
        <f t="shared" si="58"/>
        <v>0.19652650822669104</v>
      </c>
      <c r="L57" s="349">
        <f t="shared" si="58"/>
        <v>0.20854700854700856</v>
      </c>
      <c r="M57" s="445">
        <f t="shared" si="58"/>
        <v>0.20161290322580644</v>
      </c>
      <c r="N57" s="361">
        <f t="shared" si="58"/>
        <v>0.23502304147465439</v>
      </c>
      <c r="O57" s="349">
        <f t="shared" si="58"/>
        <v>0.21548821548821548</v>
      </c>
      <c r="P57" s="349">
        <f t="shared" si="58"/>
        <v>0.22818254603682947</v>
      </c>
      <c r="Q57" s="445">
        <f t="shared" si="58"/>
        <v>0.25058004640371229</v>
      </c>
      <c r="R57" s="361">
        <f t="shared" si="58"/>
        <v>0.24157303370786518</v>
      </c>
      <c r="S57" s="693">
        <f t="shared" si="58"/>
        <v>0.24759080800593031</v>
      </c>
      <c r="T57" s="349">
        <f t="shared" si="58"/>
        <v>0.25742574257425743</v>
      </c>
      <c r="U57" s="445">
        <f t="shared" si="58"/>
        <v>0.25309043591411839</v>
      </c>
      <c r="V57" s="361">
        <f t="shared" si="58"/>
        <v>0.26244035446489433</v>
      </c>
      <c r="W57" s="693">
        <f t="shared" si="58"/>
        <v>0.27755644090305442</v>
      </c>
      <c r="X57" s="975">
        <f t="shared" si="58"/>
        <v>0.29500657030223393</v>
      </c>
      <c r="Y57" s="445">
        <f t="shared" si="58"/>
        <v>0.2696139476961395</v>
      </c>
      <c r="Z57" s="310"/>
      <c r="AA57" s="361">
        <f t="shared" ref="AA57" si="59">AA53/AA5</f>
        <v>0.23336330935251798</v>
      </c>
      <c r="AB57" s="693">
        <f>AB53/AB5</f>
        <v>0.25623678646934461</v>
      </c>
      <c r="AC57" s="693">
        <f>AC53/AC5</f>
        <v>0.27987039287160792</v>
      </c>
      <c r="AD57" s="445">
        <f>AD53/AD5</f>
        <v>0.29303278688524592</v>
      </c>
      <c r="AE57" s="361">
        <f t="shared" ref="AE57" si="60">AE53/AE5</f>
        <v>0.27091813658977837</v>
      </c>
      <c r="AF57" s="693">
        <f t="shared" ref="AF57:AG57" si="61">AF53/AF5</f>
        <v>0.28383287920072664</v>
      </c>
      <c r="AG57" s="693">
        <f t="shared" si="61"/>
        <v>0.30791788856304986</v>
      </c>
      <c r="AH57" s="445">
        <f t="shared" ref="AH57" si="62">AH53/AH5</f>
        <v>0.31066775244299677</v>
      </c>
      <c r="AI57" s="361">
        <v>0.27200000000000002</v>
      </c>
      <c r="AJ57" s="1133">
        <v>0.27</v>
      </c>
      <c r="AK57" s="693">
        <v>0.3</v>
      </c>
      <c r="AL57" s="445">
        <v>0.30420307948397834</v>
      </c>
      <c r="AM57" s="361">
        <v>0.26700000000000002</v>
      </c>
      <c r="AN57" s="1133">
        <f t="shared" ref="AN57" si="63">AN53/AN5</f>
        <v>0.2886783942264321</v>
      </c>
      <c r="AO57" s="1133">
        <f t="shared" ref="AO57:AQ57" si="64">AO53/AO5</f>
        <v>0.3033112582781457</v>
      </c>
      <c r="AP57" s="445">
        <f t="shared" si="64"/>
        <v>0.29856584093872229</v>
      </c>
      <c r="AQ57" s="361">
        <f t="shared" si="64"/>
        <v>0.24839188520534389</v>
      </c>
      <c r="AR57" s="1133">
        <f t="shared" ref="AR57:AU57" si="65">AR53/AR5</f>
        <v>0.20693450742982938</v>
      </c>
      <c r="AS57" s="1133">
        <f t="shared" si="65"/>
        <v>0.25849139832377593</v>
      </c>
      <c r="AT57" s="445">
        <f t="shared" si="65"/>
        <v>0.30474670921420022</v>
      </c>
      <c r="AU57" s="361">
        <f t="shared" si="65"/>
        <v>0.30853135956369304</v>
      </c>
      <c r="AV57" s="1133">
        <f t="shared" ref="AV57:AX57" si="66">AV53/AV5</f>
        <v>0.31972265023112478</v>
      </c>
      <c r="AW57" s="1133">
        <f t="shared" si="66"/>
        <v>0.33519748339741351</v>
      </c>
      <c r="AX57" s="445" t="e">
        <f t="shared" si="66"/>
        <v>#DIV/0!</v>
      </c>
      <c r="BA57" s="498">
        <f t="shared" ref="BA57:BF57" si="67">BA53/BA5</f>
        <v>0.16038164470695138</v>
      </c>
      <c r="BB57" s="498">
        <f t="shared" si="67"/>
        <v>0.19861707200762996</v>
      </c>
      <c r="BC57" s="337">
        <f t="shared" si="67"/>
        <v>0.19137218907755851</v>
      </c>
      <c r="BD57" s="337">
        <f t="shared" si="67"/>
        <v>0.23260643821391486</v>
      </c>
      <c r="BE57" s="705">
        <f t="shared" si="67"/>
        <v>0.25039844165043385</v>
      </c>
      <c r="BF57" s="705">
        <f t="shared" si="67"/>
        <v>0.2761842320930995</v>
      </c>
      <c r="BG57" s="705">
        <v>0.26647715308485997</v>
      </c>
      <c r="BH57" s="705">
        <v>0.29399999999999998</v>
      </c>
      <c r="BI57" s="705">
        <v>0.28691400021260766</v>
      </c>
      <c r="BJ57" s="705">
        <f t="shared" ref="BJ57:BK57" si="68">BJ53/BJ5</f>
        <v>0.2898501746085389</v>
      </c>
      <c r="BK57" s="705">
        <f t="shared" si="68"/>
        <v>0.25870877844867629</v>
      </c>
      <c r="BL57" s="705">
        <f t="shared" ref="BL57" si="69">BL53/BL5</f>
        <v>0.32166001994017945</v>
      </c>
    </row>
    <row r="58" spans="1:64"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7"/>
      <c r="AK58" s="353"/>
      <c r="AL58" s="449"/>
      <c r="AM58" s="364"/>
      <c r="AN58" s="1137"/>
      <c r="AO58" s="353"/>
      <c r="AP58" s="449"/>
      <c r="AQ58" s="364"/>
      <c r="AR58" s="1137"/>
      <c r="AS58" s="353"/>
      <c r="AT58" s="449"/>
      <c r="AU58" s="364"/>
      <c r="AV58" s="1137"/>
      <c r="AW58" s="353"/>
      <c r="AX58" s="449"/>
      <c r="BA58" s="501"/>
      <c r="BB58" s="501"/>
      <c r="BC58" s="341"/>
      <c r="BD58" s="341"/>
      <c r="BE58" s="701"/>
      <c r="BF58" s="701"/>
      <c r="BG58" s="701"/>
      <c r="BH58" s="701"/>
      <c r="BI58" s="701"/>
      <c r="BJ58" s="701"/>
      <c r="BK58" s="701"/>
      <c r="BL58" s="701"/>
    </row>
    <row r="59" spans="1:64"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v>-106</v>
      </c>
      <c r="AT59" s="441">
        <v>-137</v>
      </c>
      <c r="AU59" s="357">
        <v>-87</v>
      </c>
      <c r="AV59" s="990">
        <v>-100</v>
      </c>
      <c r="AW59" s="345">
        <v>-93</v>
      </c>
      <c r="AX59" s="441"/>
      <c r="AZ59" s="51"/>
      <c r="BA59" s="492">
        <f t="shared" ref="BA59:BA66" si="70">+B59+C59+D59+E59</f>
        <v>-628</v>
      </c>
      <c r="BB59" s="492">
        <f t="shared" ref="BB59:BB66" si="71">+F59+G59+H59+I59</f>
        <v>-257</v>
      </c>
      <c r="BC59" s="333">
        <f t="shared" ref="BC59:BC65" si="72">+J59+K59+L59+M59</f>
        <v>-437</v>
      </c>
      <c r="BD59" s="333">
        <f t="shared" ref="BD59:BD70" si="73">+N59+O59+P59+Q59</f>
        <v>-274</v>
      </c>
      <c r="BE59" s="700">
        <v>-410</v>
      </c>
      <c r="BF59" s="700">
        <v>-529</v>
      </c>
      <c r="BG59" s="700">
        <v>-453</v>
      </c>
      <c r="BH59" s="700">
        <v>-366</v>
      </c>
      <c r="BI59" s="492">
        <v>-335</v>
      </c>
      <c r="BJ59" s="492">
        <f t="shared" ref="BJ59:BJ66" si="74">SUM(AM59:AP59)</f>
        <v>-350</v>
      </c>
      <c r="BK59" s="492">
        <v>-417</v>
      </c>
      <c r="BL59" s="492">
        <f t="shared" ref="BL59:BL66" si="75">SUM(AU59:AX59)</f>
        <v>-280</v>
      </c>
    </row>
    <row r="60" spans="1:64"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v>0</v>
      </c>
      <c r="AT60" s="441">
        <v>0</v>
      </c>
      <c r="AU60" s="906">
        <v>0</v>
      </c>
      <c r="AV60" s="428">
        <v>0</v>
      </c>
      <c r="AW60" s="345">
        <v>0</v>
      </c>
      <c r="AX60" s="441"/>
      <c r="AZ60" s="51"/>
      <c r="BA60" s="493">
        <f t="shared" si="70"/>
        <v>0</v>
      </c>
      <c r="BB60" s="493">
        <f t="shared" si="71"/>
        <v>0</v>
      </c>
      <c r="BC60" s="469">
        <f t="shared" si="72"/>
        <v>0</v>
      </c>
      <c r="BD60" s="469">
        <f t="shared" si="73"/>
        <v>0</v>
      </c>
      <c r="BE60" s="469">
        <f>+L60+M60+N60+O60</f>
        <v>0</v>
      </c>
      <c r="BF60" s="469">
        <f>+P60+Q60+R60+S60</f>
        <v>0</v>
      </c>
      <c r="BG60" s="469">
        <v>6</v>
      </c>
      <c r="BH60" s="469">
        <v>0</v>
      </c>
      <c r="BI60" s="469">
        <v>0</v>
      </c>
      <c r="BJ60" s="469">
        <f t="shared" si="74"/>
        <v>0</v>
      </c>
      <c r="BK60" s="469">
        <v>0</v>
      </c>
      <c r="BL60" s="469">
        <f t="shared" si="75"/>
        <v>0</v>
      </c>
    </row>
    <row r="61" spans="1:64"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v>0</v>
      </c>
      <c r="AT61" s="714">
        <v>0</v>
      </c>
      <c r="AU61" s="906">
        <v>0</v>
      </c>
      <c r="AV61" s="961">
        <v>0</v>
      </c>
      <c r="AW61" s="346">
        <v>0</v>
      </c>
      <c r="AX61" s="714"/>
      <c r="AZ61" s="51"/>
      <c r="BA61" s="493">
        <f t="shared" si="70"/>
        <v>0</v>
      </c>
      <c r="BB61" s="493">
        <f t="shared" si="71"/>
        <v>0</v>
      </c>
      <c r="BC61" s="469">
        <f t="shared" si="72"/>
        <v>0</v>
      </c>
      <c r="BD61" s="469">
        <f t="shared" si="73"/>
        <v>0</v>
      </c>
      <c r="BE61" s="715">
        <v>-3</v>
      </c>
      <c r="BF61" s="715">
        <v>-38</v>
      </c>
      <c r="BG61" s="715">
        <v>-40</v>
      </c>
      <c r="BH61" s="715">
        <v>-41</v>
      </c>
      <c r="BI61" s="715">
        <v>-44</v>
      </c>
      <c r="BJ61" s="715">
        <f t="shared" si="74"/>
        <v>-42</v>
      </c>
      <c r="BK61" s="715">
        <v>0</v>
      </c>
      <c r="BL61" s="715">
        <f t="shared" si="75"/>
        <v>0</v>
      </c>
    </row>
    <row r="62" spans="1:64"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v>-3</v>
      </c>
      <c r="AT62" s="442">
        <v>-6</v>
      </c>
      <c r="AU62" s="906">
        <v>0</v>
      </c>
      <c r="AV62" s="428">
        <v>-1</v>
      </c>
      <c r="AW62" s="346">
        <v>1</v>
      </c>
      <c r="AX62" s="442"/>
      <c r="AZ62" s="51"/>
      <c r="BA62" s="493">
        <f t="shared" si="70"/>
        <v>-331</v>
      </c>
      <c r="BB62" s="493">
        <f t="shared" si="71"/>
        <v>128</v>
      </c>
      <c r="BC62" s="334">
        <f t="shared" si="72"/>
        <v>28</v>
      </c>
      <c r="BD62" s="334">
        <f t="shared" si="73"/>
        <v>62</v>
      </c>
      <c r="BE62" s="701">
        <v>-246</v>
      </c>
      <c r="BF62" s="701">
        <v>-193</v>
      </c>
      <c r="BG62" s="701">
        <v>-15</v>
      </c>
      <c r="BH62" s="701">
        <v>-16</v>
      </c>
      <c r="BI62" s="493">
        <v>-11</v>
      </c>
      <c r="BJ62" s="493">
        <f t="shared" si="74"/>
        <v>-17</v>
      </c>
      <c r="BK62" s="493">
        <v>-12</v>
      </c>
      <c r="BL62" s="493">
        <f t="shared" si="75"/>
        <v>0</v>
      </c>
    </row>
    <row r="63" spans="1:64"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v>0</v>
      </c>
      <c r="AT63" s="442">
        <v>-60</v>
      </c>
      <c r="AU63" s="906">
        <v>0</v>
      </c>
      <c r="AV63" s="684">
        <v>0</v>
      </c>
      <c r="AW63" s="346">
        <v>0</v>
      </c>
      <c r="AX63" s="442"/>
      <c r="AZ63" s="51"/>
      <c r="BA63" s="493">
        <f t="shared" si="70"/>
        <v>57</v>
      </c>
      <c r="BB63" s="493">
        <f t="shared" si="71"/>
        <v>-32</v>
      </c>
      <c r="BC63" s="334">
        <f t="shared" si="72"/>
        <v>-161</v>
      </c>
      <c r="BD63" s="334">
        <f t="shared" si="73"/>
        <v>-114</v>
      </c>
      <c r="BE63" s="701">
        <v>-3</v>
      </c>
      <c r="BF63" s="701">
        <v>0</v>
      </c>
      <c r="BG63" s="701">
        <v>-32</v>
      </c>
      <c r="BH63" s="701">
        <v>-41</v>
      </c>
      <c r="BI63" s="493">
        <v>-26</v>
      </c>
      <c r="BJ63" s="493">
        <f t="shared" si="74"/>
        <v>-11</v>
      </c>
      <c r="BK63" s="493">
        <v>-60</v>
      </c>
      <c r="BL63" s="493">
        <f t="shared" si="75"/>
        <v>0</v>
      </c>
    </row>
    <row r="64" spans="1:64"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v>0</v>
      </c>
      <c r="AT64" s="709">
        <v>0</v>
      </c>
      <c r="AU64" s="906">
        <v>0</v>
      </c>
      <c r="AV64" s="961">
        <v>0</v>
      </c>
      <c r="AW64" s="346">
        <v>0</v>
      </c>
      <c r="AX64" s="709"/>
      <c r="AZ64" s="51"/>
      <c r="BA64" s="493">
        <f t="shared" si="70"/>
        <v>0</v>
      </c>
      <c r="BB64" s="493">
        <f t="shared" si="71"/>
        <v>0</v>
      </c>
      <c r="BC64" s="469">
        <f t="shared" si="72"/>
        <v>0</v>
      </c>
      <c r="BD64" s="469">
        <f t="shared" si="73"/>
        <v>0</v>
      </c>
      <c r="BE64" s="716">
        <v>-2</v>
      </c>
      <c r="BF64" s="716">
        <v>-31</v>
      </c>
      <c r="BG64" s="716">
        <v>0</v>
      </c>
      <c r="BH64" s="716">
        <v>0</v>
      </c>
      <c r="BI64" s="716">
        <v>0</v>
      </c>
      <c r="BJ64" s="716">
        <f t="shared" si="74"/>
        <v>0</v>
      </c>
      <c r="BK64" s="716">
        <v>0</v>
      </c>
      <c r="BL64" s="716">
        <f t="shared" si="75"/>
        <v>0</v>
      </c>
    </row>
    <row r="65" spans="1:64"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v>-3</v>
      </c>
      <c r="AT65" s="709">
        <v>19</v>
      </c>
      <c r="AU65" s="906">
        <v>0</v>
      </c>
      <c r="AV65" s="428">
        <v>-8</v>
      </c>
      <c r="AW65" s="346">
        <v>0</v>
      </c>
      <c r="AX65" s="709"/>
      <c r="AZ65" s="51"/>
      <c r="BA65" s="493">
        <f t="shared" si="70"/>
        <v>-36</v>
      </c>
      <c r="BB65" s="493">
        <f t="shared" si="71"/>
        <v>-46</v>
      </c>
      <c r="BC65" s="334">
        <f t="shared" si="72"/>
        <v>-38</v>
      </c>
      <c r="BD65" s="334">
        <f t="shared" si="73"/>
        <v>-43</v>
      </c>
      <c r="BE65" s="703">
        <v>-17</v>
      </c>
      <c r="BF65" s="703">
        <v>-95</v>
      </c>
      <c r="BG65" s="703">
        <v>-25</v>
      </c>
      <c r="BH65" s="703">
        <v>-22</v>
      </c>
      <c r="BI65" s="726">
        <v>-78</v>
      </c>
      <c r="BJ65" s="726">
        <f t="shared" si="74"/>
        <v>-15</v>
      </c>
      <c r="BK65" s="726">
        <v>12</v>
      </c>
      <c r="BL65" s="726">
        <f t="shared" si="75"/>
        <v>-8</v>
      </c>
    </row>
    <row r="66" spans="1:64" ht="12.75" customHeight="1" thickBot="1" x14ac:dyDescent="0.25">
      <c r="A66" s="414" t="s">
        <v>157</v>
      </c>
      <c r="B66" s="324">
        <f t="shared" ref="B66:P66" si="76">B59-SUM(B61:B65)</f>
        <v>-80</v>
      </c>
      <c r="C66" s="347">
        <f t="shared" si="76"/>
        <v>-78</v>
      </c>
      <c r="D66" s="347">
        <f t="shared" si="76"/>
        <v>-80</v>
      </c>
      <c r="E66" s="318">
        <f t="shared" si="76"/>
        <v>-80</v>
      </c>
      <c r="F66" s="324">
        <f t="shared" si="76"/>
        <v>-81</v>
      </c>
      <c r="G66" s="347">
        <f t="shared" si="76"/>
        <v>-79</v>
      </c>
      <c r="H66" s="347">
        <f t="shared" si="76"/>
        <v>-73</v>
      </c>
      <c r="I66" s="318">
        <f t="shared" si="76"/>
        <v>-74</v>
      </c>
      <c r="J66" s="359">
        <f t="shared" si="76"/>
        <v>-76</v>
      </c>
      <c r="K66" s="347">
        <f t="shared" si="76"/>
        <v>-70</v>
      </c>
      <c r="L66" s="347">
        <f t="shared" si="76"/>
        <v>-65</v>
      </c>
      <c r="M66" s="443">
        <f t="shared" si="76"/>
        <v>-55</v>
      </c>
      <c r="N66" s="359">
        <f t="shared" si="76"/>
        <v>-49</v>
      </c>
      <c r="O66" s="347">
        <f t="shared" si="76"/>
        <v>-47</v>
      </c>
      <c r="P66" s="347">
        <f t="shared" si="76"/>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v>-100</v>
      </c>
      <c r="AT66" s="443">
        <v>-90</v>
      </c>
      <c r="AU66" s="420">
        <v>-87</v>
      </c>
      <c r="AV66" s="962">
        <v>-91</v>
      </c>
      <c r="AW66" s="347">
        <v>-94</v>
      </c>
      <c r="AX66" s="443"/>
      <c r="AZ66" s="51"/>
      <c r="BA66" s="494">
        <f t="shared" si="70"/>
        <v>-318</v>
      </c>
      <c r="BB66" s="494">
        <f t="shared" si="71"/>
        <v>-307</v>
      </c>
      <c r="BC66" s="335">
        <f>BC59-SUM(BC61:BC65)</f>
        <v>-266</v>
      </c>
      <c r="BD66" s="335">
        <f t="shared" si="73"/>
        <v>-179</v>
      </c>
      <c r="BE66" s="706">
        <v>-139</v>
      </c>
      <c r="BF66" s="706">
        <v>-172</v>
      </c>
      <c r="BG66" s="706">
        <v>-347</v>
      </c>
      <c r="BH66" s="706">
        <v>-246</v>
      </c>
      <c r="BI66" s="1125">
        <v>-176</v>
      </c>
      <c r="BJ66" s="1125">
        <f t="shared" si="74"/>
        <v>-265</v>
      </c>
      <c r="BK66" s="1125">
        <v>-357</v>
      </c>
      <c r="BL66" s="1125">
        <f t="shared" si="75"/>
        <v>-272</v>
      </c>
    </row>
    <row r="67" spans="1:64"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U67" s="963"/>
      <c r="AV67" s="964"/>
      <c r="AW67" s="354"/>
      <c r="AX67" s="450"/>
      <c r="AZ67" s="51"/>
      <c r="BA67" s="502"/>
      <c r="BB67" s="502"/>
      <c r="BC67" s="342"/>
      <c r="BD67" s="342">
        <f t="shared" si="73"/>
        <v>0</v>
      </c>
      <c r="BE67" s="701"/>
      <c r="BF67" s="701"/>
      <c r="BG67" s="701"/>
      <c r="BH67" s="701"/>
      <c r="BI67" s="701"/>
      <c r="BJ67" s="701"/>
      <c r="BK67" s="701"/>
      <c r="BL67" s="701"/>
    </row>
    <row r="68" spans="1:64"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357"/>
      <c r="AR68" s="1156"/>
      <c r="AS68" s="345"/>
      <c r="AT68" s="441"/>
      <c r="AU68" s="357"/>
      <c r="AV68" s="1156"/>
      <c r="AW68" s="345"/>
      <c r="AX68" s="441"/>
      <c r="AZ68" s="51"/>
      <c r="BA68" s="492">
        <f>+B68+C68+D68+E68</f>
        <v>-24</v>
      </c>
      <c r="BB68" s="492">
        <f>+F68+G68+H68+I68</f>
        <v>-21</v>
      </c>
      <c r="BC68" s="333">
        <f>+J68+K68+L68+M68</f>
        <v>-1</v>
      </c>
      <c r="BD68" s="333">
        <f t="shared" si="73"/>
        <v>-20</v>
      </c>
      <c r="BE68" s="700">
        <v>-40</v>
      </c>
      <c r="BF68" s="700">
        <v>104</v>
      </c>
      <c r="BG68" s="700"/>
      <c r="BH68" s="700"/>
      <c r="BI68" s="700"/>
      <c r="BJ68" s="700"/>
      <c r="BK68" s="700"/>
      <c r="BL68" s="700"/>
    </row>
    <row r="69" spans="1:64"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358"/>
      <c r="AR69" s="1157"/>
      <c r="AS69" s="346"/>
      <c r="AT69" s="442"/>
      <c r="AU69" s="358"/>
      <c r="AV69" s="1157"/>
      <c r="AW69" s="346"/>
      <c r="AX69" s="442"/>
      <c r="AZ69" s="51"/>
      <c r="BA69" s="493">
        <f>+B69+C69+D69+E69</f>
        <v>-5</v>
      </c>
      <c r="BB69" s="493">
        <f>+F69+G69+H69+I69</f>
        <v>4</v>
      </c>
      <c r="BC69" s="334">
        <f>+J69+K69+L69+M69</f>
        <v>27</v>
      </c>
      <c r="BD69" s="334">
        <f t="shared" si="73"/>
        <v>14</v>
      </c>
      <c r="BE69" s="991">
        <v>-16</v>
      </c>
      <c r="BF69" s="991">
        <v>144</v>
      </c>
      <c r="BG69" s="991"/>
      <c r="BH69" s="991"/>
      <c r="BI69" s="991"/>
      <c r="BJ69" s="991"/>
      <c r="BK69" s="991"/>
      <c r="BL69" s="991"/>
    </row>
    <row r="70" spans="1:64"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77">G68-SUM(G69:G69)</f>
        <v>-7</v>
      </c>
      <c r="H70" s="347">
        <f t="shared" si="77"/>
        <v>-1</v>
      </c>
      <c r="I70" s="318">
        <f t="shared" si="77"/>
        <v>-6</v>
      </c>
      <c r="J70" s="359">
        <f t="shared" si="77"/>
        <v>-4</v>
      </c>
      <c r="K70" s="347">
        <f t="shared" si="77"/>
        <v>-5</v>
      </c>
      <c r="L70" s="347">
        <f t="shared" si="77"/>
        <v>-9</v>
      </c>
      <c r="M70" s="443">
        <f t="shared" si="77"/>
        <v>-10</v>
      </c>
      <c r="N70" s="359">
        <f t="shared" si="77"/>
        <v>-7</v>
      </c>
      <c r="O70" s="347">
        <f t="shared" si="77"/>
        <v>-9</v>
      </c>
      <c r="P70" s="347">
        <f t="shared" si="77"/>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359"/>
      <c r="AR70" s="1158"/>
      <c r="AS70" s="347"/>
      <c r="AT70" s="443"/>
      <c r="AU70" s="359"/>
      <c r="AV70" s="1158"/>
      <c r="AW70" s="347"/>
      <c r="AX70" s="443"/>
      <c r="AZ70" s="51"/>
      <c r="BA70" s="494">
        <f>+B70+C70+D70+E70</f>
        <v>-19</v>
      </c>
      <c r="BB70" s="494">
        <f>+F70+G70+H70+I70</f>
        <v>-25</v>
      </c>
      <c r="BC70" s="335">
        <f>BC68-SUM(BC69:BC69)</f>
        <v>-28</v>
      </c>
      <c r="BD70" s="335">
        <f t="shared" si="73"/>
        <v>-34</v>
      </c>
      <c r="BE70" s="706">
        <v>-24</v>
      </c>
      <c r="BF70" s="706">
        <v>-40</v>
      </c>
      <c r="BG70" s="706"/>
      <c r="BH70" s="706"/>
      <c r="BI70" s="706"/>
      <c r="BJ70" s="706"/>
      <c r="BK70" s="706"/>
      <c r="BL70" s="706"/>
    </row>
    <row r="71" spans="1:64"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357"/>
      <c r="AR71" s="1156"/>
      <c r="AS71" s="345"/>
      <c r="AT71" s="441"/>
      <c r="AU71" s="357"/>
      <c r="AV71" s="1156"/>
      <c r="AW71" s="345"/>
      <c r="AX71" s="441"/>
      <c r="AZ71" s="51"/>
      <c r="BA71" s="492"/>
      <c r="BB71" s="492"/>
      <c r="BC71" s="333"/>
      <c r="BD71" s="333"/>
      <c r="BE71" s="701"/>
      <c r="BF71" s="701"/>
      <c r="BG71" s="701"/>
      <c r="BH71" s="701"/>
      <c r="BI71" s="701"/>
      <c r="BJ71" s="701"/>
      <c r="BK71" s="701"/>
      <c r="BL71" s="701"/>
    </row>
    <row r="72" spans="1:64" s="144" customFormat="1" ht="24" customHeight="1" x14ac:dyDescent="0.2">
      <c r="A72" s="414" t="s">
        <v>300</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357"/>
      <c r="AR72" s="1156"/>
      <c r="AS72" s="972"/>
      <c r="AT72" s="994"/>
      <c r="AU72" s="357"/>
      <c r="AV72" s="1156"/>
      <c r="AW72" s="972"/>
      <c r="AX72" s="994"/>
      <c r="AZ72" s="505"/>
      <c r="BA72" s="995">
        <v>-86</v>
      </c>
      <c r="BB72" s="995">
        <v>-77</v>
      </c>
      <c r="BC72" s="996">
        <f>+J72+K72+L72+M72</f>
        <v>-27</v>
      </c>
      <c r="BD72" s="996">
        <f t="shared" ref="BD72:BD79" si="78">+N72+O72+P72+Q72</f>
        <v>58</v>
      </c>
      <c r="BE72" s="997">
        <v>8</v>
      </c>
      <c r="BF72" s="997">
        <v>9</v>
      </c>
      <c r="BG72" s="997"/>
      <c r="BH72" s="997"/>
      <c r="BI72" s="997"/>
      <c r="BJ72" s="997"/>
      <c r="BK72" s="997"/>
      <c r="BL72" s="997"/>
    </row>
    <row r="73" spans="1:64"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1159"/>
      <c r="AR73" s="1157"/>
      <c r="AS73" s="417"/>
      <c r="AT73" s="451"/>
      <c r="AU73" s="1159"/>
      <c r="AV73" s="1157"/>
      <c r="AW73" s="417"/>
      <c r="AX73" s="451"/>
      <c r="AZ73" s="998"/>
      <c r="BA73" s="503">
        <v>-86</v>
      </c>
      <c r="BB73" s="503">
        <v>-77</v>
      </c>
      <c r="BC73" s="415">
        <f>+J73+K73+L73+M73</f>
        <v>-27</v>
      </c>
      <c r="BD73" s="415">
        <f t="shared" si="78"/>
        <v>58</v>
      </c>
      <c r="BE73" s="703">
        <v>8</v>
      </c>
      <c r="BF73" s="703">
        <v>9</v>
      </c>
      <c r="BG73" s="703"/>
      <c r="BH73" s="703"/>
      <c r="BI73" s="703"/>
      <c r="BJ73" s="703"/>
      <c r="BK73" s="703"/>
      <c r="BL73" s="703"/>
    </row>
    <row r="74" spans="1:64" s="144" customFormat="1" ht="24" customHeight="1" thickBot="1" x14ac:dyDescent="0.25">
      <c r="A74" s="414" t="s">
        <v>301</v>
      </c>
      <c r="B74" s="999">
        <f t="shared" ref="B74:L74" si="79">B72-SUM(B73:B73)</f>
        <v>0</v>
      </c>
      <c r="C74" s="973">
        <f t="shared" si="79"/>
        <v>0</v>
      </c>
      <c r="D74" s="973">
        <f t="shared" si="79"/>
        <v>0</v>
      </c>
      <c r="E74" s="1000">
        <f t="shared" si="79"/>
        <v>0</v>
      </c>
      <c r="F74" s="999">
        <f t="shared" si="79"/>
        <v>0</v>
      </c>
      <c r="G74" s="973">
        <f t="shared" si="79"/>
        <v>0</v>
      </c>
      <c r="H74" s="973">
        <f t="shared" si="79"/>
        <v>0</v>
      </c>
      <c r="I74" s="1000">
        <f t="shared" si="79"/>
        <v>0</v>
      </c>
      <c r="J74" s="420">
        <f t="shared" si="79"/>
        <v>0</v>
      </c>
      <c r="K74" s="973">
        <f t="shared" si="79"/>
        <v>0</v>
      </c>
      <c r="L74" s="973">
        <f t="shared" si="79"/>
        <v>0</v>
      </c>
      <c r="M74" s="1001">
        <f>M72-SUM(M73:M73)</f>
        <v>0</v>
      </c>
      <c r="N74" s="420">
        <f>N72-SUM(N73:N73)</f>
        <v>0</v>
      </c>
      <c r="O74" s="973">
        <f>O72-SUM(O73:O73)</f>
        <v>0</v>
      </c>
      <c r="P74" s="973">
        <f>P72-SUM(P73:P73)</f>
        <v>0</v>
      </c>
      <c r="Q74" s="1001">
        <v>0</v>
      </c>
      <c r="R74" s="420">
        <v>0</v>
      </c>
      <c r="S74" s="1002" t="s">
        <v>106</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359"/>
      <c r="AR74" s="1160"/>
      <c r="AS74" s="973"/>
      <c r="AT74" s="1001"/>
      <c r="AU74" s="359"/>
      <c r="AV74" s="1160"/>
      <c r="AW74" s="973"/>
      <c r="AX74" s="1001"/>
      <c r="AZ74" s="505"/>
      <c r="BA74" s="1003">
        <f>BA72-SUM(BA73:BA73)</f>
        <v>0</v>
      </c>
      <c r="BB74" s="1003">
        <f>BB72-SUM(BB73:BB73)</f>
        <v>0</v>
      </c>
      <c r="BC74" s="1004">
        <f>BC72-SUM(BC73:BC73)</f>
        <v>0</v>
      </c>
      <c r="BD74" s="1004">
        <f t="shared" si="78"/>
        <v>0</v>
      </c>
      <c r="BE74" s="1004">
        <v>0</v>
      </c>
      <c r="BF74" s="1004">
        <v>0</v>
      </c>
      <c r="BG74" s="1004"/>
      <c r="BH74" s="1004"/>
      <c r="BI74" s="1004"/>
      <c r="BJ74" s="1004"/>
      <c r="BK74" s="1004"/>
      <c r="BL74" s="1004"/>
    </row>
    <row r="75" spans="1:64"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1161"/>
      <c r="AR75" s="1162"/>
      <c r="AS75" s="354"/>
      <c r="AT75" s="450"/>
      <c r="AU75" s="1161"/>
      <c r="AV75" s="1162"/>
      <c r="AW75" s="354"/>
      <c r="AX75" s="450"/>
      <c r="AZ75" s="51"/>
      <c r="BA75" s="1005"/>
      <c r="BB75" s="502"/>
      <c r="BC75" s="342"/>
      <c r="BD75" s="342">
        <f t="shared" si="78"/>
        <v>0</v>
      </c>
      <c r="BE75" s="701"/>
      <c r="BF75" s="701"/>
      <c r="BG75" s="701"/>
      <c r="BH75" s="701"/>
      <c r="BI75" s="701"/>
      <c r="BJ75" s="701"/>
      <c r="BK75" s="701"/>
      <c r="BL75" s="701"/>
    </row>
    <row r="76" spans="1:64"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357"/>
      <c r="AR76" s="1156"/>
      <c r="AS76" s="345"/>
      <c r="AT76" s="441"/>
      <c r="AU76" s="357"/>
      <c r="AV76" s="1156"/>
      <c r="AW76" s="345"/>
      <c r="AX76" s="441"/>
      <c r="AZ76" s="51"/>
      <c r="BA76" s="492">
        <f>+B76+C76+D76+E76</f>
        <v>-465</v>
      </c>
      <c r="BB76" s="492">
        <f>+F76+G76+H76+I76</f>
        <v>2</v>
      </c>
      <c r="BC76" s="333">
        <f>+J76+K76+L76+M76</f>
        <v>-53</v>
      </c>
      <c r="BD76" s="333">
        <f t="shared" si="78"/>
        <v>415</v>
      </c>
      <c r="BE76" s="700">
        <f>+BE46+BE59+BE68+BE72</f>
        <v>607</v>
      </c>
      <c r="BF76" s="700">
        <v>1599</v>
      </c>
      <c r="BG76" s="700"/>
      <c r="BH76" s="700"/>
      <c r="BI76" s="700"/>
      <c r="BJ76" s="700"/>
      <c r="BK76" s="700"/>
      <c r="BL76" s="700"/>
    </row>
    <row r="77" spans="1:64"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248</v>
      </c>
      <c r="AA77" s="906">
        <v>-861</v>
      </c>
      <c r="AB77" s="428">
        <v>-511</v>
      </c>
      <c r="AC77" s="346"/>
      <c r="AD77" s="442"/>
      <c r="AE77" s="906"/>
      <c r="AF77" s="428"/>
      <c r="AG77" s="346"/>
      <c r="AH77" s="442"/>
      <c r="AI77" s="906"/>
      <c r="AJ77" s="969"/>
      <c r="AK77" s="346"/>
      <c r="AL77" s="442"/>
      <c r="AM77" s="906"/>
      <c r="AN77" s="969"/>
      <c r="AO77" s="969"/>
      <c r="AP77" s="442"/>
      <c r="AQ77" s="358"/>
      <c r="AR77" s="1157"/>
      <c r="AS77" s="346"/>
      <c r="AT77" s="442"/>
      <c r="AU77" s="358"/>
      <c r="AV77" s="1157"/>
      <c r="AW77" s="346"/>
      <c r="AX77" s="442"/>
      <c r="AZ77" s="51"/>
      <c r="BA77" s="493">
        <f>+B77+C77+D77+E77</f>
        <v>-302</v>
      </c>
      <c r="BB77" s="493">
        <f>+F77+G77+H77+I77</f>
        <v>-301</v>
      </c>
      <c r="BC77" s="334">
        <f>+J77+K77+L77+M77</f>
        <v>-273</v>
      </c>
      <c r="BD77" s="334">
        <f t="shared" si="78"/>
        <v>-246</v>
      </c>
      <c r="BE77" s="701">
        <v>-167</v>
      </c>
      <c r="BF77" s="701">
        <v>-401</v>
      </c>
      <c r="BG77" s="701"/>
      <c r="BH77" s="701"/>
      <c r="BI77" s="701"/>
      <c r="BJ77" s="701"/>
      <c r="BK77" s="701"/>
      <c r="BL77" s="701"/>
    </row>
    <row r="78" spans="1:64"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249</v>
      </c>
      <c r="AA78" s="906">
        <v>-20</v>
      </c>
      <c r="AB78" s="428">
        <v>-40</v>
      </c>
      <c r="AC78" s="346"/>
      <c r="AD78" s="442"/>
      <c r="AE78" s="906"/>
      <c r="AF78" s="428"/>
      <c r="AG78" s="346"/>
      <c r="AH78" s="442"/>
      <c r="AI78" s="906"/>
      <c r="AJ78" s="969"/>
      <c r="AK78" s="346"/>
      <c r="AL78" s="442"/>
      <c r="AM78" s="906"/>
      <c r="AN78" s="969"/>
      <c r="AO78" s="969"/>
      <c r="AP78" s="442"/>
      <c r="AQ78" s="358"/>
      <c r="AR78" s="1157"/>
      <c r="AS78" s="346"/>
      <c r="AT78" s="442"/>
      <c r="AU78" s="358"/>
      <c r="AV78" s="1157"/>
      <c r="AW78" s="346"/>
      <c r="AX78" s="442"/>
      <c r="AZ78" s="51"/>
      <c r="BA78" s="493">
        <f>+B78+C78+D78+E78</f>
        <v>-29</v>
      </c>
      <c r="BB78" s="493">
        <f>+F78+G78+H78+I78</f>
        <v>-81</v>
      </c>
      <c r="BC78" s="334">
        <f>+J78+K78+L78+M78</f>
        <v>-111</v>
      </c>
      <c r="BD78" s="334">
        <f t="shared" si="78"/>
        <v>-40</v>
      </c>
      <c r="BE78" s="701">
        <v>-57</v>
      </c>
      <c r="BF78" s="701">
        <v>-264</v>
      </c>
      <c r="BG78" s="701"/>
      <c r="BH78" s="701"/>
      <c r="BI78" s="701"/>
      <c r="BJ78" s="701"/>
      <c r="BK78" s="701"/>
      <c r="BL78" s="701"/>
    </row>
    <row r="79" spans="1:64"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249</v>
      </c>
      <c r="AA79" s="906">
        <v>-99</v>
      </c>
      <c r="AB79" s="428">
        <v>-80</v>
      </c>
      <c r="AC79" s="346"/>
      <c r="AD79" s="442"/>
      <c r="AE79" s="906"/>
      <c r="AF79" s="428"/>
      <c r="AG79" s="346"/>
      <c r="AH79" s="442"/>
      <c r="AI79" s="906"/>
      <c r="AJ79" s="969"/>
      <c r="AK79" s="346"/>
      <c r="AL79" s="442"/>
      <c r="AM79" s="906"/>
      <c r="AN79" s="969"/>
      <c r="AO79" s="969"/>
      <c r="AP79" s="442"/>
      <c r="AQ79" s="358"/>
      <c r="AR79" s="1157"/>
      <c r="AS79" s="346"/>
      <c r="AT79" s="442"/>
      <c r="AU79" s="358"/>
      <c r="AV79" s="1157"/>
      <c r="AW79" s="346"/>
      <c r="AX79" s="442"/>
      <c r="AZ79" s="51"/>
      <c r="BA79" s="493">
        <f>+B79+C79+D79+E79</f>
        <v>-12</v>
      </c>
      <c r="BB79" s="493">
        <f>+F79+G79+H79+I79</f>
        <v>-31</v>
      </c>
      <c r="BC79" s="334">
        <f>+J79+K79+L79+M79</f>
        <v>-52</v>
      </c>
      <c r="BD79" s="334">
        <f t="shared" si="78"/>
        <v>-88</v>
      </c>
      <c r="BE79" s="701">
        <v>-133</v>
      </c>
      <c r="BF79" s="701">
        <v>-216</v>
      </c>
      <c r="BG79" s="701"/>
      <c r="BH79" s="701"/>
      <c r="BI79" s="701"/>
      <c r="BJ79" s="701"/>
      <c r="BK79" s="701"/>
      <c r="BL79" s="701"/>
    </row>
    <row r="80" spans="1:64"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358"/>
      <c r="AR80" s="1157"/>
      <c r="AS80" s="346"/>
      <c r="AT80" s="442"/>
      <c r="AU80" s="358"/>
      <c r="AV80" s="1157"/>
      <c r="AW80" s="346"/>
      <c r="AX80" s="442"/>
      <c r="AZ80" s="51"/>
      <c r="BA80" s="493">
        <v>0</v>
      </c>
      <c r="BB80" s="493">
        <v>0</v>
      </c>
      <c r="BC80" s="334">
        <v>0</v>
      </c>
      <c r="BD80" s="334">
        <v>0</v>
      </c>
      <c r="BE80" s="701">
        <v>0</v>
      </c>
      <c r="BF80" s="701">
        <v>-42</v>
      </c>
      <c r="BG80" s="701"/>
      <c r="BH80" s="701"/>
      <c r="BI80" s="701"/>
      <c r="BJ80" s="701"/>
      <c r="BK80" s="701"/>
      <c r="BL80" s="701"/>
    </row>
    <row r="81" spans="1:64"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250</v>
      </c>
      <c r="AA81" s="906">
        <v>-2</v>
      </c>
      <c r="AB81" s="428">
        <v>13</v>
      </c>
      <c r="AC81" s="346"/>
      <c r="AD81" s="442"/>
      <c r="AE81" s="906"/>
      <c r="AF81" s="428"/>
      <c r="AG81" s="346"/>
      <c r="AH81" s="442"/>
      <c r="AI81" s="906"/>
      <c r="AJ81" s="969"/>
      <c r="AK81" s="346"/>
      <c r="AL81" s="442"/>
      <c r="AM81" s="906"/>
      <c r="AN81" s="969"/>
      <c r="AO81" s="969"/>
      <c r="AP81" s="442"/>
      <c r="AQ81" s="358"/>
      <c r="AR81" s="1157"/>
      <c r="AS81" s="346"/>
      <c r="AT81" s="442"/>
      <c r="AU81" s="358"/>
      <c r="AV81" s="1157"/>
      <c r="AW81" s="346"/>
      <c r="AX81" s="442"/>
      <c r="AZ81" s="51"/>
      <c r="BA81" s="493">
        <f>+B81+C81+D81+E81</f>
        <v>-90</v>
      </c>
      <c r="BB81" s="493">
        <f>+F81+G81+H81+I81</f>
        <v>-63</v>
      </c>
      <c r="BC81" s="334">
        <f>+J81+K81+L81+M81</f>
        <v>-32</v>
      </c>
      <c r="BD81" s="334">
        <f>+N81+O81+P81+Q81</f>
        <v>-49</v>
      </c>
      <c r="BE81" s="701">
        <v>-8</v>
      </c>
      <c r="BF81" s="701">
        <v>1253</v>
      </c>
      <c r="BG81" s="701"/>
      <c r="BH81" s="701"/>
      <c r="BI81" s="701"/>
      <c r="BJ81" s="701"/>
      <c r="BK81" s="701"/>
      <c r="BL81" s="701"/>
    </row>
    <row r="82" spans="1:64"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358"/>
      <c r="AR82" s="1157"/>
      <c r="AS82" s="346"/>
      <c r="AT82" s="709"/>
      <c r="AU82" s="358"/>
      <c r="AV82" s="1157"/>
      <c r="AW82" s="346"/>
      <c r="AX82" s="709"/>
      <c r="AZ82" s="51"/>
      <c r="BA82" s="493">
        <f>+B82+C82+D82+E82</f>
        <v>-401</v>
      </c>
      <c r="BB82" s="493">
        <f>+F82+G82+H82+I82</f>
        <v>-23</v>
      </c>
      <c r="BC82" s="334">
        <f>+J82+K82+L82+M82</f>
        <v>-125</v>
      </c>
      <c r="BD82" s="334">
        <f>+N82+O82+P82+Q82</f>
        <v>-69</v>
      </c>
      <c r="BE82" s="703">
        <v>-279</v>
      </c>
      <c r="BF82" s="703">
        <v>-204</v>
      </c>
      <c r="BG82" s="703"/>
      <c r="BH82" s="703"/>
      <c r="BI82" s="703"/>
      <c r="BJ82" s="703"/>
      <c r="BK82" s="703"/>
      <c r="BL82" s="703"/>
    </row>
    <row r="83" spans="1:64"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80">G76-SUM(G77:G82)</f>
        <v>147</v>
      </c>
      <c r="H83" s="347">
        <f t="shared" si="80"/>
        <v>140</v>
      </c>
      <c r="I83" s="318">
        <f t="shared" si="80"/>
        <v>77</v>
      </c>
      <c r="J83" s="359">
        <f t="shared" si="80"/>
        <v>70</v>
      </c>
      <c r="K83" s="347">
        <f t="shared" si="80"/>
        <v>140</v>
      </c>
      <c r="L83" s="347">
        <f t="shared" si="80"/>
        <v>170</v>
      </c>
      <c r="M83" s="443">
        <f t="shared" si="80"/>
        <v>160</v>
      </c>
      <c r="N83" s="359">
        <f t="shared" si="80"/>
        <v>199</v>
      </c>
      <c r="O83" s="347">
        <f t="shared" si="80"/>
        <v>200</v>
      </c>
      <c r="P83" s="347">
        <f t="shared" si="80"/>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359"/>
      <c r="AR83" s="1158"/>
      <c r="AS83" s="347"/>
      <c r="AT83" s="443"/>
      <c r="AU83" s="359"/>
      <c r="AV83" s="1158"/>
      <c r="AW83" s="347"/>
      <c r="AX83" s="443"/>
      <c r="AZ83" s="51"/>
      <c r="BA83" s="494">
        <f>+B83+C83+D83+E83</f>
        <v>369</v>
      </c>
      <c r="BB83" s="494">
        <f>+F83+G83+H83+I83</f>
        <v>501</v>
      </c>
      <c r="BC83" s="335">
        <f>+J83+K83+L83+M83</f>
        <v>540</v>
      </c>
      <c r="BD83" s="335">
        <f>+N83+O83+P83+Q83</f>
        <v>907</v>
      </c>
      <c r="BE83" s="706">
        <v>1251</v>
      </c>
      <c r="BF83" s="706">
        <v>1473</v>
      </c>
      <c r="BG83" s="706"/>
      <c r="BH83" s="706"/>
      <c r="BI83" s="706"/>
      <c r="BJ83" s="706"/>
      <c r="BK83" s="706"/>
      <c r="BL83" s="706"/>
    </row>
    <row r="84" spans="1:64"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357"/>
      <c r="AR84" s="1156"/>
      <c r="AS84" s="345"/>
      <c r="AT84" s="441"/>
      <c r="AU84" s="357"/>
      <c r="AV84" s="1156"/>
      <c r="AW84" s="345"/>
      <c r="AX84" s="441"/>
      <c r="AZ84" s="51"/>
      <c r="BA84" s="492"/>
      <c r="BB84" s="492"/>
      <c r="BC84" s="333"/>
      <c r="BD84" s="333"/>
      <c r="BE84" s="701"/>
      <c r="BF84" s="701"/>
      <c r="BG84" s="701"/>
      <c r="BH84" s="701"/>
      <c r="BI84" s="701"/>
      <c r="BJ84" s="701"/>
      <c r="BK84" s="701"/>
      <c r="BL84" s="701"/>
    </row>
    <row r="85" spans="1:64"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106</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163"/>
      <c r="AS85" s="345"/>
      <c r="AT85" s="333"/>
      <c r="AU85" s="357"/>
      <c r="AV85" s="1163"/>
      <c r="AW85" s="345"/>
      <c r="AX85" s="333"/>
      <c r="AZ85" s="51"/>
      <c r="BA85" s="492">
        <f>+B85+C85+D85+E85</f>
        <v>59</v>
      </c>
      <c r="BB85" s="492">
        <f>+F85+G85+H85+I85</f>
        <v>434</v>
      </c>
      <c r="BC85" s="333">
        <f>+J85+K85+L85+M85</f>
        <v>1</v>
      </c>
      <c r="BD85" s="333">
        <f>+N85+O85+P85+Q85</f>
        <v>0</v>
      </c>
      <c r="BE85" s="333">
        <v>0</v>
      </c>
      <c r="BF85" s="333">
        <v>0</v>
      </c>
      <c r="BG85" s="333"/>
      <c r="BH85" s="333"/>
      <c r="BI85" s="333"/>
      <c r="BJ85" s="333"/>
      <c r="BK85" s="333"/>
      <c r="BL85" s="333"/>
    </row>
    <row r="86" spans="1:64"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164"/>
      <c r="AS86" s="346"/>
      <c r="AT86" s="334"/>
      <c r="AU86" s="358"/>
      <c r="AV86" s="1164"/>
      <c r="AW86" s="346"/>
      <c r="AX86" s="334"/>
      <c r="AZ86" s="51"/>
      <c r="BA86" s="493">
        <f>+B86+C86+D86+E86</f>
        <v>59</v>
      </c>
      <c r="BB86" s="493">
        <f>+F86+G86+H86+I86</f>
        <v>434</v>
      </c>
      <c r="BC86" s="334">
        <f>+J86+K86+L86+M86</f>
        <v>1</v>
      </c>
      <c r="BD86" s="334">
        <f>+N86+O86+P86+Q86</f>
        <v>0</v>
      </c>
      <c r="BE86" s="334">
        <v>0</v>
      </c>
      <c r="BF86" s="334">
        <v>0</v>
      </c>
      <c r="BG86" s="334"/>
      <c r="BH86" s="334"/>
      <c r="BI86" s="334"/>
      <c r="BJ86" s="334"/>
      <c r="BK86" s="334"/>
      <c r="BL86" s="334"/>
    </row>
    <row r="87" spans="1:64"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81">G85-SUM(G86:G86)</f>
        <v>0</v>
      </c>
      <c r="H87" s="347">
        <f t="shared" si="81"/>
        <v>0</v>
      </c>
      <c r="I87" s="318">
        <f t="shared" si="81"/>
        <v>0</v>
      </c>
      <c r="J87" s="359">
        <f t="shared" si="81"/>
        <v>0</v>
      </c>
      <c r="K87" s="347">
        <f t="shared" si="81"/>
        <v>0</v>
      </c>
      <c r="L87" s="347">
        <f t="shared" si="81"/>
        <v>0</v>
      </c>
      <c r="M87" s="1008">
        <f t="shared" si="81"/>
        <v>0</v>
      </c>
      <c r="N87" s="359">
        <f>N85-SUM(N86:N86)</f>
        <v>0</v>
      </c>
      <c r="O87" s="347">
        <f>O85-SUM(O86:O86)</f>
        <v>0</v>
      </c>
      <c r="P87" s="347">
        <f>P85-SUM(P86:P86)</f>
        <v>0</v>
      </c>
      <c r="Q87" s="1008" t="s">
        <v>106</v>
      </c>
      <c r="R87" s="359">
        <v>0</v>
      </c>
      <c r="S87" s="1009" t="s">
        <v>106</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160"/>
      <c r="AS87" s="347"/>
      <c r="AT87" s="335"/>
      <c r="AU87" s="359"/>
      <c r="AV87" s="1160"/>
      <c r="AW87" s="347"/>
      <c r="AX87" s="335"/>
      <c r="AZ87" s="51"/>
      <c r="BA87" s="494">
        <f>+B87+C87+D87+E87</f>
        <v>0</v>
      </c>
      <c r="BB87" s="494">
        <f>+F87+G87+H87+I87</f>
        <v>0</v>
      </c>
      <c r="BC87" s="1010">
        <f>+J87+K87+L87+M87</f>
        <v>0</v>
      </c>
      <c r="BD87" s="494">
        <f>+H87+I87+J87+K87</f>
        <v>0</v>
      </c>
      <c r="BE87" s="494">
        <v>0</v>
      </c>
      <c r="BF87" s="494">
        <v>0</v>
      </c>
      <c r="BG87" s="494"/>
      <c r="BH87" s="494"/>
      <c r="BI87" s="494"/>
      <c r="BJ87" s="494"/>
      <c r="BK87" s="494"/>
      <c r="BL87" s="494"/>
    </row>
    <row r="88" spans="1:64"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156"/>
      <c r="AS88" s="345"/>
      <c r="AT88" s="441"/>
      <c r="AU88" s="357"/>
      <c r="AV88" s="1156"/>
      <c r="AW88" s="345"/>
      <c r="AX88" s="441"/>
      <c r="AZ88" s="51"/>
      <c r="BA88" s="492"/>
      <c r="BB88" s="492"/>
      <c r="BC88" s="333"/>
      <c r="BD88" s="333"/>
      <c r="BE88" s="701"/>
      <c r="BF88" s="701"/>
      <c r="BG88" s="701"/>
      <c r="BH88" s="701"/>
      <c r="BI88" s="701"/>
      <c r="BJ88" s="701"/>
      <c r="BK88" s="701"/>
      <c r="BL88" s="701"/>
    </row>
    <row r="89" spans="1:64"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156"/>
      <c r="AS89" s="345"/>
      <c r="AT89" s="441"/>
      <c r="AU89" s="357"/>
      <c r="AV89" s="1156"/>
      <c r="AW89" s="345"/>
      <c r="AX89" s="441"/>
      <c r="AZ89" s="51"/>
      <c r="BA89" s="492">
        <f>+B89+C89+D89+E89</f>
        <v>-456</v>
      </c>
      <c r="BB89" s="492">
        <f>+F89+G89+H89+I89</f>
        <v>390</v>
      </c>
      <c r="BC89" s="333">
        <f>+J89+K89+L89+M89</f>
        <v>-115</v>
      </c>
      <c r="BD89" s="333">
        <f>+N89+O89+P89+Q89</f>
        <v>348</v>
      </c>
      <c r="BE89" s="700">
        <v>539</v>
      </c>
      <c r="BF89" s="700">
        <v>1526</v>
      </c>
      <c r="BG89" s="700"/>
      <c r="BH89" s="700"/>
      <c r="BI89" s="700"/>
      <c r="BJ89" s="700"/>
      <c r="BK89" s="700"/>
      <c r="BL89" s="700"/>
    </row>
    <row r="90" spans="1:64"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248</v>
      </c>
      <c r="AA90" s="358">
        <v>-861</v>
      </c>
      <c r="AB90" s="428">
        <v>-511</v>
      </c>
      <c r="AC90" s="346"/>
      <c r="AD90" s="442"/>
      <c r="AE90" s="358"/>
      <c r="AF90" s="428"/>
      <c r="AG90" s="346"/>
      <c r="AH90" s="442"/>
      <c r="AI90" s="358"/>
      <c r="AJ90" s="969"/>
      <c r="AK90" s="346"/>
      <c r="AL90" s="442"/>
      <c r="AM90" s="358"/>
      <c r="AN90" s="969"/>
      <c r="AO90" s="969"/>
      <c r="AP90" s="442"/>
      <c r="AQ90" s="358"/>
      <c r="AR90" s="1157"/>
      <c r="AS90" s="346"/>
      <c r="AT90" s="442"/>
      <c r="AU90" s="358"/>
      <c r="AV90" s="1157"/>
      <c r="AW90" s="346"/>
      <c r="AX90" s="442"/>
      <c r="AZ90" s="51"/>
      <c r="BA90" s="493">
        <f>+B90+C90+D90+E90</f>
        <v>-302</v>
      </c>
      <c r="BB90" s="493">
        <f>+F90+G90+H90+I90</f>
        <v>-301</v>
      </c>
      <c r="BC90" s="334">
        <f>+J90+K90+L90+M90</f>
        <v>-273</v>
      </c>
      <c r="BD90" s="334">
        <f>+N90+O90+P90+Q90</f>
        <v>-246</v>
      </c>
      <c r="BE90" s="701">
        <v>-167</v>
      </c>
      <c r="BF90" s="701">
        <v>-401</v>
      </c>
      <c r="BG90" s="701"/>
      <c r="BH90" s="701"/>
      <c r="BI90" s="701"/>
      <c r="BJ90" s="701"/>
      <c r="BK90" s="701"/>
      <c r="BL90" s="701"/>
    </row>
    <row r="91" spans="1:64"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249</v>
      </c>
      <c r="AA91" s="358">
        <v>-20</v>
      </c>
      <c r="AB91" s="428">
        <v>-40</v>
      </c>
      <c r="AC91" s="346"/>
      <c r="AD91" s="442"/>
      <c r="AE91" s="358"/>
      <c r="AF91" s="428"/>
      <c r="AG91" s="346"/>
      <c r="AH91" s="442"/>
      <c r="AI91" s="358"/>
      <c r="AJ91" s="969"/>
      <c r="AK91" s="346"/>
      <c r="AL91" s="442"/>
      <c r="AM91" s="358"/>
      <c r="AN91" s="969"/>
      <c r="AO91" s="969"/>
      <c r="AP91" s="442"/>
      <c r="AQ91" s="358"/>
      <c r="AR91" s="1157"/>
      <c r="AS91" s="346"/>
      <c r="AT91" s="442"/>
      <c r="AU91" s="358"/>
      <c r="AV91" s="1157"/>
      <c r="AW91" s="346"/>
      <c r="AX91" s="442"/>
      <c r="AZ91" s="51"/>
      <c r="BA91" s="493">
        <f>+B91+C91+D91+E91</f>
        <v>-29</v>
      </c>
      <c r="BB91" s="493">
        <f>+F91+G91+H91+I91</f>
        <v>-81</v>
      </c>
      <c r="BC91" s="334">
        <f>+J91+K91+L91+M91</f>
        <v>-111</v>
      </c>
      <c r="BD91" s="334">
        <f>+N91+O91+P91+Q91</f>
        <v>-40</v>
      </c>
      <c r="BE91" s="701">
        <v>-57</v>
      </c>
      <c r="BF91" s="701">
        <v>-264</v>
      </c>
      <c r="BG91" s="701"/>
      <c r="BH91" s="701"/>
      <c r="BI91" s="701"/>
      <c r="BJ91" s="701"/>
      <c r="BK91" s="701"/>
      <c r="BL91" s="701"/>
    </row>
    <row r="92" spans="1:64"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249</v>
      </c>
      <c r="AA92" s="358">
        <v>-99</v>
      </c>
      <c r="AB92" s="428">
        <v>-80</v>
      </c>
      <c r="AC92" s="346"/>
      <c r="AD92" s="442"/>
      <c r="AE92" s="358"/>
      <c r="AF92" s="428"/>
      <c r="AG92" s="346"/>
      <c r="AH92" s="442"/>
      <c r="AI92" s="358"/>
      <c r="AJ92" s="969"/>
      <c r="AK92" s="346"/>
      <c r="AL92" s="442"/>
      <c r="AM92" s="358"/>
      <c r="AN92" s="969"/>
      <c r="AO92" s="969"/>
      <c r="AP92" s="442"/>
      <c r="AQ92" s="358"/>
      <c r="AR92" s="1157"/>
      <c r="AS92" s="346"/>
      <c r="AT92" s="442"/>
      <c r="AU92" s="358"/>
      <c r="AV92" s="1157"/>
      <c r="AW92" s="346"/>
      <c r="AX92" s="442"/>
      <c r="AZ92" s="51"/>
      <c r="BA92" s="493">
        <f>+B92+C92+D92+E92</f>
        <v>-12</v>
      </c>
      <c r="BB92" s="493">
        <f>+F92+G92+H92+I92</f>
        <v>-31</v>
      </c>
      <c r="BC92" s="334">
        <f>+J92+K92+L92+M92</f>
        <v>-52</v>
      </c>
      <c r="BD92" s="334">
        <f>+N92+O92+P92+Q92</f>
        <v>-88</v>
      </c>
      <c r="BE92" s="701">
        <v>-133</v>
      </c>
      <c r="BF92" s="701">
        <v>-216</v>
      </c>
      <c r="BG92" s="701"/>
      <c r="BH92" s="701"/>
      <c r="BI92" s="701"/>
      <c r="BJ92" s="701"/>
      <c r="BK92" s="701"/>
      <c r="BL92" s="701"/>
    </row>
    <row r="93" spans="1:64"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358"/>
      <c r="AR93" s="1157"/>
      <c r="AS93" s="346"/>
      <c r="AT93" s="442"/>
      <c r="AU93" s="358"/>
      <c r="AV93" s="1157"/>
      <c r="AW93" s="346"/>
      <c r="AX93" s="442"/>
      <c r="AZ93" s="51"/>
      <c r="BA93" s="493">
        <v>0</v>
      </c>
      <c r="BB93" s="493">
        <v>0</v>
      </c>
      <c r="BC93" s="334">
        <v>0</v>
      </c>
      <c r="BD93" s="334">
        <v>0</v>
      </c>
      <c r="BE93" s="334">
        <v>0</v>
      </c>
      <c r="BF93" s="701">
        <v>-42</v>
      </c>
      <c r="BG93" s="701"/>
      <c r="BH93" s="701"/>
      <c r="BI93" s="701"/>
      <c r="BJ93" s="701"/>
      <c r="BK93" s="701"/>
      <c r="BL93" s="701"/>
    </row>
    <row r="94" spans="1:64"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250</v>
      </c>
      <c r="AA94" s="358">
        <v>-2</v>
      </c>
      <c r="AB94" s="428">
        <v>13</v>
      </c>
      <c r="AC94" s="346"/>
      <c r="AD94" s="442"/>
      <c r="AE94" s="358"/>
      <c r="AF94" s="428"/>
      <c r="AG94" s="346"/>
      <c r="AH94" s="442"/>
      <c r="AI94" s="358"/>
      <c r="AJ94" s="969"/>
      <c r="AK94" s="346"/>
      <c r="AL94" s="442"/>
      <c r="AM94" s="358"/>
      <c r="AN94" s="969"/>
      <c r="AO94" s="969"/>
      <c r="AP94" s="442"/>
      <c r="AQ94" s="358"/>
      <c r="AR94" s="1157"/>
      <c r="AS94" s="346"/>
      <c r="AT94" s="442"/>
      <c r="AU94" s="358"/>
      <c r="AV94" s="1157"/>
      <c r="AW94" s="346"/>
      <c r="AX94" s="442"/>
      <c r="AZ94" s="51"/>
      <c r="BA94" s="493">
        <f>+B94+C94+D94+E94</f>
        <v>-90</v>
      </c>
      <c r="BB94" s="493">
        <f>+F94+G94+H94+I94</f>
        <v>-63</v>
      </c>
      <c r="BC94" s="334">
        <f>+J94+K94+L94+M94</f>
        <v>-32</v>
      </c>
      <c r="BD94" s="334">
        <f>+N94+O94+P94+Q94</f>
        <v>-49</v>
      </c>
      <c r="BE94" s="701">
        <v>-8</v>
      </c>
      <c r="BF94" s="701">
        <v>1253</v>
      </c>
      <c r="BG94" s="701"/>
      <c r="BH94" s="701"/>
      <c r="BI94" s="701"/>
      <c r="BJ94" s="701"/>
      <c r="BK94" s="701"/>
      <c r="BL94" s="701"/>
    </row>
    <row r="95" spans="1:64"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358"/>
      <c r="AR95" s="1157"/>
      <c r="AS95" s="346"/>
      <c r="AT95" s="709"/>
      <c r="AU95" s="358"/>
      <c r="AV95" s="1157"/>
      <c r="AW95" s="346"/>
      <c r="AX95" s="709"/>
      <c r="AZ95" s="51"/>
      <c r="BA95" s="493">
        <f>+B95+C95+D95+E95</f>
        <v>-342</v>
      </c>
      <c r="BB95" s="493">
        <f>+F95+G95+H95+I95</f>
        <v>411</v>
      </c>
      <c r="BC95" s="334">
        <f>+J95+K95+L95+M95</f>
        <v>-124</v>
      </c>
      <c r="BD95" s="334">
        <f>+N95+O95+P95+Q95</f>
        <v>-69</v>
      </c>
      <c r="BE95" s="703">
        <v>-279</v>
      </c>
      <c r="BF95" s="703">
        <v>-204</v>
      </c>
      <c r="BG95" s="703"/>
      <c r="BH95" s="703"/>
      <c r="BI95" s="703"/>
      <c r="BJ95" s="703"/>
      <c r="BK95" s="703"/>
      <c r="BL95" s="703"/>
    </row>
    <row r="96" spans="1:64"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82">G89-SUM(G90:G95)</f>
        <v>134</v>
      </c>
      <c r="H96" s="347">
        <f t="shared" si="82"/>
        <v>130</v>
      </c>
      <c r="I96" s="318">
        <f t="shared" si="82"/>
        <v>68</v>
      </c>
      <c r="J96" s="359">
        <f t="shared" si="82"/>
        <v>57</v>
      </c>
      <c r="K96" s="347">
        <f t="shared" si="82"/>
        <v>124</v>
      </c>
      <c r="L96" s="347">
        <f t="shared" si="82"/>
        <v>154</v>
      </c>
      <c r="M96" s="443">
        <f t="shared" si="82"/>
        <v>142</v>
      </c>
      <c r="N96" s="359">
        <f t="shared" si="82"/>
        <v>186</v>
      </c>
      <c r="O96" s="347">
        <f t="shared" si="82"/>
        <v>182</v>
      </c>
      <c r="P96" s="347">
        <f t="shared" si="82"/>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158"/>
      <c r="AS96" s="347"/>
      <c r="AT96" s="443"/>
      <c r="AU96" s="359"/>
      <c r="AV96" s="1158"/>
      <c r="AW96" s="347"/>
      <c r="AX96" s="443"/>
      <c r="AZ96" s="1012"/>
      <c r="BA96" s="494">
        <f>+B96+C96+D96+E96</f>
        <v>319</v>
      </c>
      <c r="BB96" s="494">
        <f>+F96+G96+H96+I96</f>
        <v>455</v>
      </c>
      <c r="BC96" s="335">
        <f>+J96+K96+L96+M96</f>
        <v>477</v>
      </c>
      <c r="BD96" s="335">
        <f>+N96+O96+P96+Q96</f>
        <v>840</v>
      </c>
      <c r="BE96" s="706">
        <v>1183</v>
      </c>
      <c r="BF96" s="706">
        <v>1400</v>
      </c>
      <c r="BG96" s="706"/>
      <c r="BH96" s="706"/>
      <c r="BI96" s="706"/>
      <c r="BJ96" s="706"/>
      <c r="BK96" s="706"/>
      <c r="BL96" s="706"/>
    </row>
    <row r="97" spans="1:64"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U97" s="358"/>
      <c r="AV97" s="428"/>
      <c r="AW97" s="346"/>
      <c r="AX97" s="442"/>
      <c r="AZ97" s="51"/>
      <c r="BA97" s="493"/>
      <c r="BB97" s="493"/>
      <c r="BC97" s="334"/>
      <c r="BD97" s="334">
        <f>+N97+O97+P97+Q97</f>
        <v>0</v>
      </c>
      <c r="BE97" s="701"/>
      <c r="BF97" s="701"/>
      <c r="BG97" s="701"/>
      <c r="BH97" s="701"/>
      <c r="BI97" s="701"/>
      <c r="BJ97" s="701"/>
      <c r="BK97" s="701"/>
      <c r="BL97" s="701"/>
    </row>
    <row r="98" spans="1:64" s="272" customFormat="1" ht="12.75" customHeight="1" x14ac:dyDescent="0.2">
      <c r="A98" s="891"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U98" s="358"/>
      <c r="AV98" s="428"/>
      <c r="AW98" s="346"/>
      <c r="AX98" s="709"/>
      <c r="AZ98" s="505"/>
      <c r="BA98" s="503">
        <v>229280</v>
      </c>
      <c r="BB98" s="503">
        <v>248812</v>
      </c>
      <c r="BC98" s="415">
        <v>248064</v>
      </c>
      <c r="BD98" s="415">
        <v>255050</v>
      </c>
      <c r="BE98" s="725">
        <v>248609</v>
      </c>
      <c r="BF98" s="725">
        <v>250116</v>
      </c>
      <c r="BG98" s="725"/>
      <c r="BH98" s="725"/>
      <c r="BI98" s="725"/>
      <c r="BJ98" s="725"/>
      <c r="BK98" s="725"/>
      <c r="BL98" s="725"/>
    </row>
    <row r="99" spans="1:64"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106</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U99" s="358"/>
      <c r="AV99" s="1013"/>
      <c r="AW99" s="346"/>
      <c r="AX99" s="415"/>
      <c r="AZ99" s="505"/>
      <c r="BA99" s="503">
        <v>3515</v>
      </c>
      <c r="BB99" s="503">
        <v>4086</v>
      </c>
      <c r="BC99" s="415">
        <v>5007</v>
      </c>
      <c r="BD99" s="415">
        <v>0</v>
      </c>
      <c r="BE99" s="726">
        <v>0</v>
      </c>
      <c r="BF99" s="726">
        <v>0</v>
      </c>
      <c r="BG99" s="726"/>
      <c r="BH99" s="726"/>
      <c r="BI99" s="726"/>
      <c r="BJ99" s="726"/>
      <c r="BK99" s="726"/>
      <c r="BL99" s="726"/>
    </row>
    <row r="100" spans="1:64" s="272" customFormat="1" ht="12.75" customHeight="1" thickBot="1" x14ac:dyDescent="0.25">
      <c r="A100" s="891" t="s">
        <v>310</v>
      </c>
      <c r="B100" s="328">
        <f>B98+B99</f>
        <v>216435</v>
      </c>
      <c r="C100" s="351">
        <f>C98+C99</f>
        <v>216435</v>
      </c>
      <c r="D100" s="351">
        <f>D98+D99</f>
        <v>238735</v>
      </c>
      <c r="E100" s="311">
        <f>E98+E99</f>
        <v>253761</v>
      </c>
      <c r="F100" s="328">
        <f>F98+F99</f>
        <v>256589</v>
      </c>
      <c r="G100" s="351">
        <f t="shared" ref="G100:R100" si="83">G98+G99</f>
        <v>256273</v>
      </c>
      <c r="H100" s="351">
        <f t="shared" si="83"/>
        <v>251470</v>
      </c>
      <c r="I100" s="311">
        <f t="shared" si="83"/>
        <v>249915</v>
      </c>
      <c r="J100" s="362">
        <f t="shared" si="83"/>
        <v>252844</v>
      </c>
      <c r="K100" s="351">
        <f t="shared" si="83"/>
        <v>253387</v>
      </c>
      <c r="L100" s="351">
        <f t="shared" si="83"/>
        <v>253060</v>
      </c>
      <c r="M100" s="447">
        <f t="shared" si="83"/>
        <v>253979</v>
      </c>
      <c r="N100" s="362">
        <f t="shared" si="83"/>
        <v>257825</v>
      </c>
      <c r="O100" s="351">
        <f t="shared" si="83"/>
        <v>255265</v>
      </c>
      <c r="P100" s="351">
        <f t="shared" si="83"/>
        <v>256777</v>
      </c>
      <c r="Q100" s="447">
        <f t="shared" si="83"/>
        <v>256162</v>
      </c>
      <c r="R100" s="362">
        <f t="shared" si="83"/>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U100" s="362"/>
      <c r="AV100" s="1014"/>
      <c r="AW100" s="351"/>
      <c r="AX100" s="727"/>
      <c r="AZ100" s="505"/>
      <c r="BA100" s="729">
        <f>BA98+BA99</f>
        <v>232795</v>
      </c>
      <c r="BB100" s="729">
        <f>BB98+BB99</f>
        <v>252898</v>
      </c>
      <c r="BC100" s="728">
        <f>BC98+BC99</f>
        <v>253071</v>
      </c>
      <c r="BD100" s="728">
        <f>BD98+BD99</f>
        <v>255050</v>
      </c>
      <c r="BE100" s="1015">
        <v>248609</v>
      </c>
      <c r="BF100" s="1015">
        <v>250116</v>
      </c>
      <c r="BG100" s="1015"/>
      <c r="BH100" s="1015"/>
      <c r="BI100" s="1015"/>
      <c r="BJ100" s="1015"/>
      <c r="BK100" s="1015"/>
      <c r="BL100" s="1015"/>
    </row>
    <row r="101" spans="1:64"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2"/>
      <c r="AK101" s="348"/>
      <c r="AL101" s="444"/>
      <c r="AM101" s="360"/>
      <c r="AN101" s="1132"/>
      <c r="AO101" s="348"/>
      <c r="AP101" s="444"/>
      <c r="AQ101" s="360"/>
      <c r="AR101" s="1132"/>
      <c r="AS101" s="348"/>
      <c r="AT101" s="444"/>
      <c r="AU101" s="360"/>
      <c r="AV101" s="1132"/>
      <c r="AW101" s="348"/>
      <c r="AX101" s="444"/>
      <c r="BA101" s="496"/>
      <c r="BB101" s="496"/>
      <c r="BC101" s="336"/>
      <c r="BD101" s="336"/>
      <c r="BE101" s="701"/>
      <c r="BF101" s="701"/>
      <c r="BG101" s="701"/>
      <c r="BH101" s="701"/>
      <c r="BI101" s="701"/>
      <c r="BJ101" s="701"/>
      <c r="BK101" s="701"/>
      <c r="BL101" s="701"/>
    </row>
    <row r="102" spans="1:64" s="272" customFormat="1" ht="12.75" customHeight="1" x14ac:dyDescent="0.2">
      <c r="A102" s="414" t="s">
        <v>311</v>
      </c>
      <c r="B102" s="1016">
        <f t="shared" ref="B102:H102" si="84">(B89*1000)/B98</f>
        <v>-1.6027725642502741</v>
      </c>
      <c r="C102" s="1017">
        <f t="shared" si="84"/>
        <v>-1.6817497630684035</v>
      </c>
      <c r="D102" s="1017">
        <f t="shared" si="84"/>
        <v>1.5456468469223197</v>
      </c>
      <c r="E102" s="1018">
        <f t="shared" si="84"/>
        <v>-0.4715360085675695</v>
      </c>
      <c r="F102" s="1016">
        <f t="shared" si="84"/>
        <v>0.72879195912529371</v>
      </c>
      <c r="G102" s="1017">
        <f t="shared" si="84"/>
        <v>0.32777545820277593</v>
      </c>
      <c r="H102" s="1017">
        <f t="shared" si="84"/>
        <v>1.2121553814061004</v>
      </c>
      <c r="I102" s="1018">
        <f>(I89*1000)/I98+0.01</f>
        <v>-0.72509810732432367</v>
      </c>
      <c r="J102" s="1019">
        <f t="shared" ref="J102:AA102" si="85">(J89*1000)/J98</f>
        <v>-9.6782388831312335E-2</v>
      </c>
      <c r="K102" s="1017">
        <f t="shared" si="85"/>
        <v>-0.36250563897660631</v>
      </c>
      <c r="L102" s="1017">
        <f t="shared" si="85"/>
        <v>0.45443768276298113</v>
      </c>
      <c r="M102" s="1020">
        <f t="shared" si="85"/>
        <v>-0.46679141264763285</v>
      </c>
      <c r="N102" s="1019">
        <f t="shared" si="85"/>
        <v>-5.6074466892032618E-2</v>
      </c>
      <c r="O102" s="1017">
        <f t="shared" si="85"/>
        <v>0.43484222278808299</v>
      </c>
      <c r="P102" s="1017">
        <f t="shared" si="85"/>
        <v>0.6036366185444958</v>
      </c>
      <c r="Q102" s="1020">
        <f t="shared" si="85"/>
        <v>0.37476284538690358</v>
      </c>
      <c r="R102" s="1019">
        <f t="shared" si="85"/>
        <v>0.4310902271845497</v>
      </c>
      <c r="S102" s="1021">
        <f t="shared" si="85"/>
        <v>0.63568470038860725</v>
      </c>
      <c r="T102" s="1017">
        <f t="shared" si="85"/>
        <v>0.49077266274589332</v>
      </c>
      <c r="U102" s="1020">
        <f t="shared" si="85"/>
        <v>0.61341863557581067</v>
      </c>
      <c r="V102" s="1019">
        <f t="shared" si="85"/>
        <v>-0.45899895331079804</v>
      </c>
      <c r="W102" s="1021">
        <f t="shared" si="85"/>
        <v>1.2331064417480517</v>
      </c>
      <c r="X102" s="1017">
        <f t="shared" si="85"/>
        <v>1.4909838841575735</v>
      </c>
      <c r="Y102" s="1020">
        <f t="shared" si="85"/>
        <v>3.5632457796433088</v>
      </c>
      <c r="Z102" s="946"/>
      <c r="AA102" s="1019">
        <f t="shared" si="85"/>
        <v>-1.1643214463329725</v>
      </c>
      <c r="AB102" s="1021">
        <v>-0.04</v>
      </c>
      <c r="AC102" s="1017"/>
      <c r="AD102" s="1020"/>
      <c r="AE102" s="1019"/>
      <c r="AF102" s="1021"/>
      <c r="AG102" s="1017"/>
      <c r="AH102" s="1020"/>
      <c r="AI102" s="1019"/>
      <c r="AJ102" s="1138"/>
      <c r="AK102" s="1017"/>
      <c r="AL102" s="1020"/>
      <c r="AM102" s="1019"/>
      <c r="AN102" s="1138"/>
      <c r="AO102" s="1017"/>
      <c r="AP102" s="1020"/>
      <c r="AQ102" s="1019"/>
      <c r="AR102" s="1138"/>
      <c r="AS102" s="1017"/>
      <c r="AT102" s="1020"/>
      <c r="AU102" s="1019"/>
      <c r="AV102" s="1138"/>
      <c r="AW102" s="1017"/>
      <c r="AX102" s="1020"/>
      <c r="BA102" s="1022">
        <f t="shared" ref="BA102:BF102" si="86">(BA89*1000)/BA98</f>
        <v>-1.988834612700628</v>
      </c>
      <c r="BB102" s="1022">
        <f t="shared" si="86"/>
        <v>1.5674485153449191</v>
      </c>
      <c r="BC102" s="1023">
        <f t="shared" si="86"/>
        <v>-0.46359004127966974</v>
      </c>
      <c r="BD102" s="1023">
        <f t="shared" si="86"/>
        <v>1.3644383454224662</v>
      </c>
      <c r="BE102" s="1024">
        <f t="shared" si="86"/>
        <v>2.1680631031056801</v>
      </c>
      <c r="BF102" s="1024">
        <f t="shared" si="86"/>
        <v>6.1011690575572937</v>
      </c>
      <c r="BG102" s="1024"/>
      <c r="BH102" s="1024"/>
      <c r="BI102" s="1024"/>
      <c r="BJ102" s="1024"/>
      <c r="BK102" s="1024"/>
      <c r="BL102" s="1024"/>
    </row>
    <row r="103" spans="1:64" s="272" customFormat="1" ht="12.75" customHeight="1" x14ac:dyDescent="0.2">
      <c r="A103" s="414" t="s">
        <v>312</v>
      </c>
      <c r="B103" s="1016">
        <f>(B96*1000)/B100</f>
        <v>0.19405364197103056</v>
      </c>
      <c r="C103" s="1017">
        <f>(C96*1000)/C100</f>
        <v>0.37424630951555893</v>
      </c>
      <c r="D103" s="1017">
        <f>(D96*1000)/D100</f>
        <v>0.42306322910339916</v>
      </c>
      <c r="E103" s="1018">
        <f t="shared" ref="E103:AA103" si="87">(E96*1000)/E100</f>
        <v>0.3743680076922774</v>
      </c>
      <c r="F103" s="1016">
        <f t="shared" si="87"/>
        <v>0.4793658340770649</v>
      </c>
      <c r="G103" s="1017">
        <f t="shared" si="87"/>
        <v>0.52287989760919018</v>
      </c>
      <c r="H103" s="1017">
        <f t="shared" si="87"/>
        <v>0.51696027359128327</v>
      </c>
      <c r="I103" s="1018">
        <f t="shared" si="87"/>
        <v>0.27209251145389435</v>
      </c>
      <c r="J103" s="1019">
        <f t="shared" si="87"/>
        <v>0.22543544636218379</v>
      </c>
      <c r="K103" s="1017">
        <f t="shared" si="87"/>
        <v>0.48937001503628835</v>
      </c>
      <c r="L103" s="1017">
        <f t="shared" si="87"/>
        <v>0.60855133169999209</v>
      </c>
      <c r="M103" s="1020">
        <f t="shared" si="87"/>
        <v>0.55910134302442327</v>
      </c>
      <c r="N103" s="1019">
        <f t="shared" si="87"/>
        <v>0.72141956753611947</v>
      </c>
      <c r="O103" s="1017">
        <f t="shared" si="87"/>
        <v>0.71298454547235224</v>
      </c>
      <c r="P103" s="1017">
        <f t="shared" si="87"/>
        <v>0.85288012555641668</v>
      </c>
      <c r="Q103" s="1020">
        <f t="shared" si="87"/>
        <v>0.98765624878006886</v>
      </c>
      <c r="R103" s="1019">
        <f t="shared" si="87"/>
        <v>0.97583151426320802</v>
      </c>
      <c r="S103" s="1021">
        <f t="shared" si="87"/>
        <v>1.0914586365162879</v>
      </c>
      <c r="T103" s="1017">
        <f t="shared" si="87"/>
        <v>1.3546947880754412</v>
      </c>
      <c r="U103" s="1020">
        <f t="shared" si="87"/>
        <v>1.3462274753912087</v>
      </c>
      <c r="V103" s="1019">
        <f t="shared" si="87"/>
        <v>1.3479858297099365</v>
      </c>
      <c r="W103" s="1021">
        <f t="shared" si="87"/>
        <v>1.4427345368452205</v>
      </c>
      <c r="X103" s="1017">
        <f t="shared" si="87"/>
        <v>1.5694567201658669</v>
      </c>
      <c r="Y103" s="1020">
        <f t="shared" si="87"/>
        <v>1.2500687354509963</v>
      </c>
      <c r="Z103" s="946"/>
      <c r="AA103" s="1019">
        <f t="shared" si="87"/>
        <v>1.1423297259263268</v>
      </c>
      <c r="AB103" s="1021">
        <v>1.39</v>
      </c>
      <c r="AC103" s="1017"/>
      <c r="AD103" s="1020"/>
      <c r="AE103" s="1019"/>
      <c r="AF103" s="1021"/>
      <c r="AG103" s="1017"/>
      <c r="AH103" s="1020"/>
      <c r="AI103" s="1019"/>
      <c r="AJ103" s="1138"/>
      <c r="AK103" s="1017"/>
      <c r="AL103" s="1020"/>
      <c r="AM103" s="1019"/>
      <c r="AN103" s="1138"/>
      <c r="AO103" s="1017"/>
      <c r="AP103" s="1020"/>
      <c r="AQ103" s="1019"/>
      <c r="AR103" s="1138"/>
      <c r="AS103" s="1017"/>
      <c r="AT103" s="1020"/>
      <c r="AU103" s="1019"/>
      <c r="AV103" s="1138"/>
      <c r="AW103" s="1017"/>
      <c r="AX103" s="1020"/>
      <c r="BA103" s="1022">
        <f t="shared" ref="BA103:BF103" si="88">(BA96*1000)/BA100</f>
        <v>1.3703043450245924</v>
      </c>
      <c r="BB103" s="1022">
        <f t="shared" si="88"/>
        <v>1.7991443190535314</v>
      </c>
      <c r="BC103" s="1023">
        <f t="shared" si="88"/>
        <v>1.8848465450407197</v>
      </c>
      <c r="BD103" s="1023">
        <f t="shared" si="88"/>
        <v>3.2934718682611255</v>
      </c>
      <c r="BE103" s="1025">
        <f t="shared" si="88"/>
        <v>4.7584761613618172</v>
      </c>
      <c r="BF103" s="1025">
        <f t="shared" si="88"/>
        <v>5.5974028050984339</v>
      </c>
      <c r="BG103" s="1025"/>
      <c r="BH103" s="1025"/>
      <c r="BI103" s="1025"/>
      <c r="BJ103" s="1025"/>
      <c r="BK103" s="1025"/>
      <c r="BL103" s="1025"/>
    </row>
    <row r="104" spans="1:64"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U104" s="181"/>
      <c r="AV104" s="1026"/>
      <c r="AW104" s="181"/>
      <c r="AX104" s="181"/>
      <c r="BA104" s="181"/>
      <c r="BB104" s="181"/>
      <c r="BC104" s="181"/>
      <c r="BD104" s="181"/>
      <c r="BE104" s="181"/>
      <c r="BF104" s="181"/>
      <c r="BG104" s="181"/>
      <c r="BH104" s="181"/>
      <c r="BI104" s="181"/>
      <c r="BJ104" s="181"/>
      <c r="BK104" s="181"/>
      <c r="BL104" s="181"/>
    </row>
    <row r="106" spans="1:64"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184"/>
      <c r="W106" s="1184"/>
      <c r="X106" s="1184"/>
      <c r="Y106" s="1184"/>
      <c r="Z106" s="1184"/>
      <c r="AA106" s="1184"/>
      <c r="AB106" s="1184"/>
      <c r="AC106" s="1184"/>
      <c r="AD106" s="949"/>
      <c r="AE106" s="949"/>
      <c r="AF106" s="949"/>
      <c r="AG106" s="949"/>
      <c r="AH106" s="949"/>
      <c r="AI106" s="949"/>
      <c r="AJ106" s="949"/>
      <c r="AK106" s="949"/>
      <c r="AL106" s="949"/>
      <c r="AM106" s="949"/>
      <c r="AN106" s="949"/>
      <c r="AO106" s="949"/>
      <c r="AP106" s="949"/>
      <c r="AQ106" s="949"/>
      <c r="AR106" s="949"/>
      <c r="AS106" s="949"/>
      <c r="AT106" s="949"/>
      <c r="AU106" s="949"/>
      <c r="AV106" s="949"/>
      <c r="AW106" s="949"/>
      <c r="AX106" s="949"/>
      <c r="AY106" s="893"/>
      <c r="AZ106" s="893"/>
      <c r="BA106" s="893"/>
    </row>
    <row r="107" spans="1:64" s="272" customFormat="1" ht="15" x14ac:dyDescent="0.2">
      <c r="A107" s="372" t="s">
        <v>270</v>
      </c>
      <c r="B107" s="372"/>
      <c r="C107" s="372"/>
      <c r="D107" s="372"/>
      <c r="E107" s="372"/>
      <c r="F107" s="372"/>
      <c r="G107" s="372"/>
      <c r="H107" s="372"/>
      <c r="V107" s="1184"/>
      <c r="W107" s="1184"/>
      <c r="X107" s="1184"/>
      <c r="Y107" s="1184"/>
      <c r="Z107" s="1184"/>
      <c r="AA107" s="1184"/>
      <c r="AB107" s="1184"/>
      <c r="AC107" s="1184"/>
      <c r="AD107" s="949"/>
      <c r="AE107" s="949"/>
      <c r="AF107" s="949"/>
      <c r="AG107" s="949"/>
      <c r="AH107" s="949"/>
      <c r="AI107" s="949"/>
      <c r="AJ107" s="949"/>
      <c r="AK107" s="949"/>
      <c r="AL107" s="949"/>
      <c r="AM107" s="949"/>
      <c r="AN107" s="949"/>
      <c r="AO107" s="949"/>
      <c r="AP107" s="949"/>
      <c r="AQ107" s="949"/>
      <c r="AR107" s="949"/>
      <c r="AS107" s="949"/>
      <c r="AT107" s="949"/>
      <c r="AU107" s="949"/>
      <c r="AV107" s="949"/>
      <c r="AW107" s="949"/>
      <c r="AX107" s="949"/>
      <c r="AY107" s="893"/>
      <c r="AZ107" s="893"/>
      <c r="BA107" s="893"/>
    </row>
    <row r="108" spans="1:64" s="272" customFormat="1" ht="15" x14ac:dyDescent="0.2">
      <c r="A108" s="372" t="s">
        <v>264</v>
      </c>
      <c r="B108" s="372"/>
      <c r="C108" s="372"/>
      <c r="D108" s="372"/>
      <c r="E108" s="372"/>
      <c r="F108" s="372"/>
      <c r="G108" s="372"/>
      <c r="H108" s="372"/>
      <c r="V108" s="1184"/>
      <c r="W108" s="1184"/>
      <c r="X108" s="1184"/>
      <c r="Y108" s="1184"/>
      <c r="Z108" s="1184"/>
      <c r="AA108" s="1184"/>
      <c r="AB108" s="1184"/>
      <c r="AC108" s="1184"/>
      <c r="AD108" s="949"/>
      <c r="AE108" s="949"/>
      <c r="AF108" s="949"/>
      <c r="AG108" s="949"/>
      <c r="AH108" s="949"/>
      <c r="AI108" s="949"/>
      <c r="AJ108" s="949"/>
      <c r="AK108" s="949"/>
      <c r="AL108" s="949"/>
      <c r="AM108" s="949"/>
      <c r="AN108" s="949"/>
      <c r="AO108" s="949"/>
      <c r="AP108" s="949"/>
      <c r="AQ108" s="949"/>
      <c r="AR108" s="949"/>
      <c r="AS108" s="949"/>
      <c r="AT108" s="949"/>
      <c r="AU108" s="949"/>
      <c r="AV108" s="949"/>
      <c r="AW108" s="949"/>
      <c r="AX108" s="949"/>
      <c r="AY108" s="893"/>
      <c r="AZ108" s="893"/>
      <c r="BA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D60:BE60" formula="1"/>
    <ignoredError sqref="BG67:BG77 BJ5:BJ32 BJ33:BJ44 BJ59:BJ70 BK15:BK19 BK26 BK34 BK38 BK45 BK54:BK58 BK67:BK74 BL5:BL14 BL35:BL44 BL46:BL53 BL59:BL66" formulaRange="1"/>
    <ignoredError sqref="BL16:BL19 BL26 BL55 BL57" evalError="1"/>
    <ignoredError sqref="BL20:BL25 BL27:BL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K63"/>
  <sheetViews>
    <sheetView tabSelected="1" zoomScaleNormal="100" workbookViewId="0">
      <pane xSplit="1" ySplit="4" topLeftCell="AS11" activePane="bottomRight" state="frozen"/>
      <selection pane="topRight" activeCell="B1" sqref="B1"/>
      <selection pane="bottomLeft" activeCell="A5" sqref="A5"/>
      <selection pane="bottomRight" activeCell="AV38" sqref="AV38"/>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8" width="9.140625" style="272" customWidth="1" outlineLevel="1"/>
    <col min="49" max="49" width="9.140625" style="272" hidden="1" customWidth="1" outlineLevel="1"/>
    <col min="50" max="50" width="2.7109375" customWidth="1"/>
    <col min="51" max="51" width="9.140625" hidden="1" customWidth="1"/>
    <col min="52" max="55" width="9.140625" style="272" customWidth="1"/>
    <col min="56" max="56" width="9.5703125" customWidth="1"/>
    <col min="57" max="57" width="9.140625" style="272" hidden="1" customWidth="1"/>
    <col min="58" max="60" width="9.5703125" style="272" customWidth="1"/>
    <col min="61" max="61" width="9.140625" customWidth="1"/>
    <col min="62" max="63" width="9.140625" style="272" customWidth="1"/>
  </cols>
  <sheetData>
    <row r="1" spans="1:63" ht="15" x14ac:dyDescent="0.25">
      <c r="A1" s="1" t="s">
        <v>0</v>
      </c>
    </row>
    <row r="2" spans="1:63" ht="15.75" thickBot="1" x14ac:dyDescent="0.3">
      <c r="A2" s="1" t="s">
        <v>345</v>
      </c>
      <c r="BK2" s="272" t="s">
        <v>359</v>
      </c>
    </row>
    <row r="3" spans="1:63"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80" t="s">
        <v>236</v>
      </c>
      <c r="Y3" s="184" t="s">
        <v>237</v>
      </c>
      <c r="Z3" s="355" t="s">
        <v>276</v>
      </c>
      <c r="AA3" s="184" t="s">
        <v>277</v>
      </c>
      <c r="AB3" s="880" t="s">
        <v>278</v>
      </c>
      <c r="AC3" s="184" t="s">
        <v>279</v>
      </c>
      <c r="AD3" s="474" t="s">
        <v>314</v>
      </c>
      <c r="AE3" s="475" t="s">
        <v>315</v>
      </c>
      <c r="AF3" s="475" t="s">
        <v>316</v>
      </c>
      <c r="AG3" s="180" t="s">
        <v>317</v>
      </c>
      <c r="AH3" s="474" t="s">
        <v>318</v>
      </c>
      <c r="AI3" s="1062" t="s">
        <v>319</v>
      </c>
      <c r="AJ3" s="475" t="s">
        <v>320</v>
      </c>
      <c r="AK3" s="180" t="s">
        <v>321</v>
      </c>
      <c r="AL3" s="474" t="s">
        <v>339</v>
      </c>
      <c r="AM3" s="1062" t="s">
        <v>348</v>
      </c>
      <c r="AN3" s="475" t="s">
        <v>349</v>
      </c>
      <c r="AO3" s="180" t="s">
        <v>350</v>
      </c>
      <c r="AP3" s="474" t="s">
        <v>355</v>
      </c>
      <c r="AQ3" s="1062" t="s">
        <v>356</v>
      </c>
      <c r="AR3" s="475" t="s">
        <v>357</v>
      </c>
      <c r="AS3" s="180" t="s">
        <v>358</v>
      </c>
      <c r="AT3" s="474" t="s">
        <v>376</v>
      </c>
      <c r="AU3" s="1062" t="s">
        <v>377</v>
      </c>
      <c r="AV3" s="475" t="s">
        <v>378</v>
      </c>
      <c r="AW3" s="180" t="s">
        <v>379</v>
      </c>
      <c r="AY3" s="15">
        <v>2010</v>
      </c>
      <c r="AZ3" s="15">
        <v>2011</v>
      </c>
      <c r="BA3" s="15">
        <v>2012</v>
      </c>
      <c r="BB3" s="15">
        <v>2013</v>
      </c>
      <c r="BC3" s="15">
        <v>2014</v>
      </c>
      <c r="BD3" s="15">
        <v>2015</v>
      </c>
      <c r="BE3" s="15">
        <v>2016</v>
      </c>
      <c r="BF3" s="15">
        <v>2016</v>
      </c>
      <c r="BG3" s="15">
        <v>2017</v>
      </c>
      <c r="BH3" s="15">
        <v>2018</v>
      </c>
      <c r="BI3" s="15">
        <v>2019</v>
      </c>
      <c r="BJ3" s="15">
        <v>2020</v>
      </c>
      <c r="BK3" s="15">
        <v>2021</v>
      </c>
    </row>
    <row r="4" spans="1:63"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39"/>
      <c r="AJ4" s="753"/>
      <c r="AK4" s="138"/>
      <c r="AL4" s="827"/>
      <c r="AM4" s="1139"/>
      <c r="AN4" s="753"/>
      <c r="AO4" s="138"/>
      <c r="AP4" s="827"/>
      <c r="AQ4" s="1139"/>
      <c r="AR4" s="753"/>
      <c r="AS4" s="138"/>
      <c r="AT4" s="827"/>
      <c r="AU4" s="1139"/>
      <c r="AV4" s="753"/>
      <c r="AW4" s="138"/>
      <c r="AY4" s="5"/>
      <c r="AZ4" s="5"/>
      <c r="BA4" s="5"/>
      <c r="BB4" s="5"/>
      <c r="BC4" s="5"/>
      <c r="BD4" s="5"/>
      <c r="BE4" s="5"/>
      <c r="BF4" s="5"/>
      <c r="BG4" s="5"/>
      <c r="BH4" s="5"/>
      <c r="BI4" s="5"/>
      <c r="BJ4" s="5"/>
      <c r="BK4" s="5"/>
    </row>
    <row r="5" spans="1:63"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v>-18</v>
      </c>
      <c r="AS5" s="299">
        <v>320</v>
      </c>
      <c r="AT5" s="852">
        <v>364</v>
      </c>
      <c r="AU5" s="967">
        <v>406</v>
      </c>
      <c r="AV5" s="462">
        <v>526</v>
      </c>
      <c r="AW5" s="299"/>
      <c r="AX5" s="48"/>
      <c r="AY5" s="133">
        <v>-406</v>
      </c>
      <c r="AZ5" s="133">
        <v>436</v>
      </c>
      <c r="BA5" s="133">
        <v>-52</v>
      </c>
      <c r="BB5" s="133">
        <v>415</v>
      </c>
      <c r="BC5" s="133">
        <v>607</v>
      </c>
      <c r="BD5" s="133">
        <v>1599</v>
      </c>
      <c r="BE5" s="133"/>
      <c r="BF5" s="133">
        <v>259</v>
      </c>
      <c r="BG5" s="133">
        <v>2272</v>
      </c>
      <c r="BH5" s="133">
        <v>2258</v>
      </c>
      <c r="BI5" s="133">
        <f>SUM(AL5:AO5)</f>
        <v>272</v>
      </c>
      <c r="BJ5" s="133">
        <f t="shared" ref="BJ5:BJ7" si="0">SUM(AP5:AS5)</f>
        <v>80</v>
      </c>
      <c r="BK5" s="133">
        <f>SUM(AT5:AW5)</f>
        <v>1296</v>
      </c>
    </row>
    <row r="6" spans="1:63"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3">
        <v>0</v>
      </c>
      <c r="W6" s="504">
        <v>0</v>
      </c>
      <c r="X6" s="754">
        <v>0</v>
      </c>
      <c r="Y6" s="459">
        <v>0</v>
      </c>
      <c r="Z6" s="853">
        <v>0</v>
      </c>
      <c r="AA6" s="504">
        <v>0</v>
      </c>
      <c r="AB6" s="754">
        <v>0</v>
      </c>
      <c r="AC6" s="459">
        <v>0</v>
      </c>
      <c r="AD6" s="853">
        <v>0</v>
      </c>
      <c r="AE6" s="504">
        <v>0</v>
      </c>
      <c r="AF6" s="754">
        <v>0</v>
      </c>
      <c r="AG6" s="459" t="s">
        <v>106</v>
      </c>
      <c r="AH6" s="853">
        <v>0</v>
      </c>
      <c r="AI6" s="966">
        <v>0</v>
      </c>
      <c r="AJ6" s="754">
        <v>0</v>
      </c>
      <c r="AK6" s="459">
        <v>0</v>
      </c>
      <c r="AL6" s="853">
        <v>0</v>
      </c>
      <c r="AM6" s="966">
        <v>0</v>
      </c>
      <c r="AN6" s="754">
        <v>0</v>
      </c>
      <c r="AO6" s="459">
        <v>0</v>
      </c>
      <c r="AP6" s="853">
        <v>0</v>
      </c>
      <c r="AQ6" s="966">
        <v>0</v>
      </c>
      <c r="AR6" s="754">
        <v>0</v>
      </c>
      <c r="AS6" s="459">
        <v>0</v>
      </c>
      <c r="AT6" s="853">
        <v>0</v>
      </c>
      <c r="AU6" s="966">
        <v>0</v>
      </c>
      <c r="AV6" s="754">
        <v>0</v>
      </c>
      <c r="AW6" s="459"/>
      <c r="AX6" s="48"/>
      <c r="AY6" s="49">
        <v>59</v>
      </c>
      <c r="AZ6" s="49">
        <v>434</v>
      </c>
      <c r="BA6" s="49">
        <v>1</v>
      </c>
      <c r="BB6" s="49">
        <v>0</v>
      </c>
      <c r="BC6" s="49" t="s">
        <v>106</v>
      </c>
      <c r="BD6" s="49">
        <v>0</v>
      </c>
      <c r="BE6" s="49"/>
      <c r="BF6" s="49">
        <v>0</v>
      </c>
      <c r="BG6" s="49">
        <v>0</v>
      </c>
      <c r="BH6" s="49">
        <v>0</v>
      </c>
      <c r="BI6" s="49">
        <f>SUM(AL6:AO6)</f>
        <v>0</v>
      </c>
      <c r="BJ6" s="49">
        <f t="shared" si="0"/>
        <v>0</v>
      </c>
      <c r="BK6" s="133">
        <f>SUM(AT6:AW6)</f>
        <v>0</v>
      </c>
    </row>
    <row r="7" spans="1:63"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v>-18</v>
      </c>
      <c r="AS7" s="299">
        <v>320</v>
      </c>
      <c r="AT7" s="852">
        <v>364</v>
      </c>
      <c r="AU7" s="967">
        <v>406</v>
      </c>
      <c r="AV7" s="462">
        <v>526</v>
      </c>
      <c r="AW7" s="299"/>
      <c r="AX7" s="48"/>
      <c r="AY7" s="133">
        <v>-465</v>
      </c>
      <c r="AZ7" s="133">
        <v>2</v>
      </c>
      <c r="BA7" s="133">
        <v>-53</v>
      </c>
      <c r="BB7" s="133">
        <v>415</v>
      </c>
      <c r="BC7" s="133">
        <v>607</v>
      </c>
      <c r="BD7" s="133">
        <v>1599</v>
      </c>
      <c r="BE7" s="133"/>
      <c r="BF7" s="133">
        <v>259</v>
      </c>
      <c r="BG7" s="133">
        <v>2272</v>
      </c>
      <c r="BH7" s="133">
        <v>2258</v>
      </c>
      <c r="BI7" s="133">
        <f>SUM(AL7:AO7)</f>
        <v>272</v>
      </c>
      <c r="BJ7" s="133">
        <f t="shared" si="0"/>
        <v>80</v>
      </c>
      <c r="BK7" s="133">
        <f>SUM(AT7:AW7)</f>
        <v>1296</v>
      </c>
    </row>
    <row r="8" spans="1:63"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854"/>
      <c r="AU8" s="965"/>
      <c r="AV8" s="463"/>
      <c r="AW8" s="300"/>
      <c r="AX8" s="48"/>
      <c r="AY8" s="49"/>
      <c r="AZ8" s="49"/>
      <c r="BA8" s="49"/>
      <c r="BB8" s="49"/>
      <c r="BC8" s="49"/>
      <c r="BD8" s="49"/>
      <c r="BE8" s="49"/>
      <c r="BF8" s="49"/>
      <c r="BG8" s="49"/>
      <c r="BH8" s="49"/>
      <c r="BI8" s="49"/>
      <c r="BJ8" s="49"/>
      <c r="BK8" s="49"/>
    </row>
    <row r="9" spans="1:63"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854"/>
      <c r="AU9" s="965"/>
      <c r="AV9" s="463"/>
      <c r="AW9" s="300"/>
      <c r="AX9" s="48"/>
      <c r="AY9" s="49"/>
      <c r="AZ9" s="49"/>
      <c r="BA9" s="49"/>
      <c r="BB9" s="49"/>
      <c r="BC9" s="49"/>
      <c r="BD9" s="49"/>
      <c r="BE9" s="49"/>
      <c r="BF9" s="49"/>
      <c r="BG9" s="49"/>
      <c r="BH9" s="49"/>
      <c r="BI9" s="49"/>
      <c r="BJ9" s="49"/>
      <c r="BK9" s="49"/>
    </row>
    <row r="10" spans="1:63"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v>106</v>
      </c>
      <c r="AS10" s="300">
        <v>137</v>
      </c>
      <c r="AT10" s="854">
        <v>87</v>
      </c>
      <c r="AU10" s="965">
        <v>100</v>
      </c>
      <c r="AV10" s="463">
        <v>93</v>
      </c>
      <c r="AW10" s="300"/>
      <c r="AX10" s="48"/>
      <c r="AY10" s="49">
        <v>628</v>
      </c>
      <c r="AZ10" s="49">
        <v>257</v>
      </c>
      <c r="BA10" s="49">
        <v>437</v>
      </c>
      <c r="BB10" s="49">
        <v>274</v>
      </c>
      <c r="BC10" s="49">
        <v>410</v>
      </c>
      <c r="BD10" s="49">
        <v>529</v>
      </c>
      <c r="BE10" s="49"/>
      <c r="BF10" s="49">
        <v>453</v>
      </c>
      <c r="BG10" s="49">
        <v>366</v>
      </c>
      <c r="BH10" s="49">
        <v>335</v>
      </c>
      <c r="BI10" s="49">
        <f>SUM(AL10:AO10)</f>
        <v>350</v>
      </c>
      <c r="BJ10" s="49">
        <f t="shared" ref="BJ10:BJ13" si="1">SUM(AP10:AS10)</f>
        <v>417</v>
      </c>
      <c r="BK10" s="1179">
        <f t="shared" ref="BK10:BK23" si="2">SUM(AT10:AW10)</f>
        <v>280</v>
      </c>
    </row>
    <row r="11" spans="1:63"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v>-57</v>
      </c>
      <c r="AS11" s="459">
        <v>5</v>
      </c>
      <c r="AT11" s="853">
        <v>40</v>
      </c>
      <c r="AU11" s="966">
        <v>65</v>
      </c>
      <c r="AV11" s="754">
        <v>95</v>
      </c>
      <c r="AW11" s="459"/>
      <c r="AX11" s="48"/>
      <c r="AY11" s="49">
        <v>24</v>
      </c>
      <c r="AZ11" s="49">
        <v>21</v>
      </c>
      <c r="BA11" s="49">
        <v>1</v>
      </c>
      <c r="BB11" s="49">
        <v>20</v>
      </c>
      <c r="BC11" s="49">
        <v>40</v>
      </c>
      <c r="BD11" s="49">
        <v>-104</v>
      </c>
      <c r="BE11" s="49"/>
      <c r="BF11" s="49">
        <v>-851</v>
      </c>
      <c r="BG11" s="49">
        <v>-483</v>
      </c>
      <c r="BH11" s="49">
        <v>176</v>
      </c>
      <c r="BI11" s="49">
        <f>SUM(AL11:AO11)</f>
        <v>20</v>
      </c>
      <c r="BJ11" s="49">
        <f t="shared" si="1"/>
        <v>-83</v>
      </c>
      <c r="BK11" s="1179">
        <f t="shared" si="2"/>
        <v>200</v>
      </c>
    </row>
    <row r="12" spans="1:63"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v>139</v>
      </c>
      <c r="AS12" s="300">
        <v>139</v>
      </c>
      <c r="AT12" s="960">
        <v>132</v>
      </c>
      <c r="AU12" s="965">
        <v>135</v>
      </c>
      <c r="AV12" s="463">
        <v>139</v>
      </c>
      <c r="AW12" s="300"/>
      <c r="AX12" s="48"/>
      <c r="AY12" s="49">
        <v>389</v>
      </c>
      <c r="AZ12" s="49">
        <v>290</v>
      </c>
      <c r="BA12" s="49">
        <v>247</v>
      </c>
      <c r="BB12" s="49">
        <v>246</v>
      </c>
      <c r="BC12" s="49">
        <v>219</v>
      </c>
      <c r="BD12" s="49">
        <v>262</v>
      </c>
      <c r="BE12" s="49"/>
      <c r="BF12" s="49">
        <v>609</v>
      </c>
      <c r="BG12" s="49">
        <v>611</v>
      </c>
      <c r="BH12" s="49">
        <v>478</v>
      </c>
      <c r="BI12" s="49">
        <f>SUM(AL12:AO12)</f>
        <v>518</v>
      </c>
      <c r="BJ12" s="49">
        <f t="shared" si="1"/>
        <v>547</v>
      </c>
      <c r="BK12" s="1179">
        <f t="shared" si="2"/>
        <v>406</v>
      </c>
    </row>
    <row r="13" spans="1:63"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v>450</v>
      </c>
      <c r="AS13" s="300">
        <v>177</v>
      </c>
      <c r="AT13" s="960">
        <v>209</v>
      </c>
      <c r="AU13" s="965">
        <v>170</v>
      </c>
      <c r="AV13" s="463">
        <v>167</v>
      </c>
      <c r="AW13" s="300"/>
      <c r="AX13" s="48"/>
      <c r="AY13" s="49">
        <v>295</v>
      </c>
      <c r="AZ13" s="49">
        <v>301</v>
      </c>
      <c r="BA13" s="49">
        <v>286</v>
      </c>
      <c r="BB13" s="49">
        <v>268</v>
      </c>
      <c r="BC13" s="49">
        <v>186</v>
      </c>
      <c r="BD13" s="49">
        <v>255</v>
      </c>
      <c r="BE13" s="49"/>
      <c r="BF13" s="49">
        <v>1596</v>
      </c>
      <c r="BG13" s="49">
        <v>1562</v>
      </c>
      <c r="BH13" s="49">
        <v>1509</v>
      </c>
      <c r="BI13" s="49">
        <f>SUM(AL13:AO13)</f>
        <v>1529</v>
      </c>
      <c r="BJ13" s="49">
        <f t="shared" si="1"/>
        <v>1441</v>
      </c>
      <c r="BK13" s="1179">
        <f t="shared" si="2"/>
        <v>546</v>
      </c>
    </row>
    <row r="14" spans="1:63"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854"/>
      <c r="AU14" s="965"/>
      <c r="AV14" s="463"/>
      <c r="AW14" s="300"/>
      <c r="AX14" s="48"/>
      <c r="AY14" s="49"/>
      <c r="AZ14" s="49"/>
      <c r="BA14" s="49"/>
      <c r="BB14" s="49"/>
      <c r="BC14" s="49"/>
      <c r="BD14" s="49"/>
      <c r="BE14" s="49"/>
      <c r="BF14" s="49"/>
      <c r="BG14" s="49"/>
      <c r="BH14" s="49"/>
      <c r="BI14" s="49"/>
      <c r="BJ14" s="49"/>
      <c r="BK14" s="1179">
        <f t="shared" si="2"/>
        <v>0</v>
      </c>
    </row>
    <row r="15" spans="1:63"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v>620</v>
      </c>
      <c r="AS15" s="299">
        <v>778</v>
      </c>
      <c r="AT15" s="852">
        <v>832</v>
      </c>
      <c r="AU15" s="967">
        <v>876</v>
      </c>
      <c r="AV15" s="462">
        <v>1020</v>
      </c>
      <c r="AW15" s="299"/>
      <c r="AX15" s="48"/>
      <c r="AY15" s="133">
        <v>871</v>
      </c>
      <c r="AZ15" s="133">
        <v>871</v>
      </c>
      <c r="BA15" s="133">
        <v>918</v>
      </c>
      <c r="BB15" s="133">
        <v>1223</v>
      </c>
      <c r="BC15" s="133">
        <v>1462</v>
      </c>
      <c r="BD15" s="133">
        <v>2541</v>
      </c>
      <c r="BE15" s="133"/>
      <c r="BF15" s="133">
        <v>2066</v>
      </c>
      <c r="BG15" s="133">
        <v>4328</v>
      </c>
      <c r="BH15" s="133">
        <v>4756</v>
      </c>
      <c r="BI15" s="133">
        <f>SUM(AL15:AO15)</f>
        <v>2689</v>
      </c>
      <c r="BJ15" s="133">
        <f>SUM(AP15:AS15)</f>
        <v>2402</v>
      </c>
      <c r="BK15" s="133">
        <f t="shared" si="2"/>
        <v>2728</v>
      </c>
    </row>
    <row r="16" spans="1:63"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854"/>
      <c r="AU16" s="965"/>
      <c r="AV16" s="463"/>
      <c r="AW16" s="300"/>
      <c r="AX16" s="48"/>
      <c r="AY16" s="49"/>
      <c r="AZ16" s="49"/>
      <c r="BA16" s="49"/>
      <c r="BB16" s="49"/>
      <c r="BC16" s="49"/>
      <c r="BD16" s="49"/>
      <c r="BE16" s="49"/>
      <c r="BF16" s="49"/>
      <c r="BG16" s="49"/>
      <c r="BH16" s="49"/>
      <c r="BI16" s="49"/>
      <c r="BJ16" s="49"/>
      <c r="BK16" s="1179">
        <f t="shared" si="2"/>
        <v>0</v>
      </c>
    </row>
    <row r="17" spans="1:63"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v>1</v>
      </c>
      <c r="AS17" s="300">
        <v>1</v>
      </c>
      <c r="AT17" s="854">
        <v>1</v>
      </c>
      <c r="AU17" s="965">
        <v>2</v>
      </c>
      <c r="AV17" s="463">
        <v>-3</v>
      </c>
      <c r="AW17" s="300"/>
      <c r="AX17" s="48"/>
      <c r="AY17" s="49">
        <v>86</v>
      </c>
      <c r="AZ17" s="49">
        <v>77</v>
      </c>
      <c r="BA17" s="49">
        <v>27</v>
      </c>
      <c r="BB17" s="49">
        <v>-58</v>
      </c>
      <c r="BC17" s="49">
        <v>-8</v>
      </c>
      <c r="BD17" s="49">
        <v>-9</v>
      </c>
      <c r="BE17" s="49"/>
      <c r="BF17" s="49">
        <v>-11</v>
      </c>
      <c r="BG17" s="49">
        <v>-53</v>
      </c>
      <c r="BH17" s="49">
        <v>-59</v>
      </c>
      <c r="BI17" s="49">
        <f t="shared" ref="BI17:BI23" si="3">SUM(AL17:AO17)</f>
        <v>-1</v>
      </c>
      <c r="BJ17" s="49">
        <f t="shared" ref="BJ17:BJ23" si="4">SUM(AP17:AS17)</f>
        <v>4</v>
      </c>
      <c r="BK17" s="1179">
        <f t="shared" si="2"/>
        <v>0</v>
      </c>
    </row>
    <row r="18" spans="1:63" s="2" customFormat="1" ht="14.25" customHeight="1" x14ac:dyDescent="0.2">
      <c r="A18" s="903"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v>0</v>
      </c>
      <c r="AS18" s="1033">
        <v>0</v>
      </c>
      <c r="AT18" s="854">
        <v>0</v>
      </c>
      <c r="AU18" s="965">
        <v>0</v>
      </c>
      <c r="AV18" s="463">
        <v>0</v>
      </c>
      <c r="AW18" s="1033"/>
      <c r="AX18" s="48"/>
      <c r="AY18" s="49">
        <v>0</v>
      </c>
      <c r="AZ18" s="49">
        <v>0</v>
      </c>
      <c r="BA18" s="49">
        <v>0</v>
      </c>
      <c r="BB18" s="49">
        <v>0</v>
      </c>
      <c r="BC18" s="49">
        <v>0</v>
      </c>
      <c r="BD18" s="49">
        <v>149</v>
      </c>
      <c r="BE18" s="49"/>
      <c r="BF18" s="49">
        <v>448</v>
      </c>
      <c r="BG18" s="49">
        <v>0</v>
      </c>
      <c r="BH18" s="49">
        <v>0</v>
      </c>
      <c r="BI18" s="925">
        <f t="shared" si="3"/>
        <v>8</v>
      </c>
      <c r="BJ18" s="925">
        <f t="shared" si="4"/>
        <v>17</v>
      </c>
      <c r="BK18" s="1179">
        <f t="shared" si="2"/>
        <v>0</v>
      </c>
    </row>
    <row r="19" spans="1:63"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v>21</v>
      </c>
      <c r="AS19" s="300">
        <v>38</v>
      </c>
      <c r="AT19" s="854">
        <v>0</v>
      </c>
      <c r="AU19" s="965">
        <v>1</v>
      </c>
      <c r="AV19" s="463">
        <v>0</v>
      </c>
      <c r="AW19" s="300"/>
      <c r="AX19" s="48"/>
      <c r="AY19" s="49">
        <v>-11</v>
      </c>
      <c r="AZ19" s="49">
        <v>76</v>
      </c>
      <c r="BA19" s="49">
        <v>109</v>
      </c>
      <c r="BB19" s="49">
        <v>31</v>
      </c>
      <c r="BC19" s="49">
        <v>56</v>
      </c>
      <c r="BD19" s="49">
        <v>264</v>
      </c>
      <c r="BE19" s="49"/>
      <c r="BF19" s="49">
        <v>67</v>
      </c>
      <c r="BG19" s="49">
        <v>1</v>
      </c>
      <c r="BH19" s="49">
        <v>6</v>
      </c>
      <c r="BI19" s="49">
        <f t="shared" si="3"/>
        <v>28</v>
      </c>
      <c r="BJ19" s="49">
        <f t="shared" si="4"/>
        <v>78</v>
      </c>
      <c r="BK19" s="1179">
        <f t="shared" si="2"/>
        <v>1</v>
      </c>
    </row>
    <row r="20" spans="1:63"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v>83</v>
      </c>
      <c r="AS20" s="300">
        <v>89</v>
      </c>
      <c r="AT20" s="854">
        <v>91</v>
      </c>
      <c r="AU20" s="965">
        <v>93</v>
      </c>
      <c r="AV20" s="463">
        <v>81</v>
      </c>
      <c r="AW20" s="300"/>
      <c r="AX20" s="48"/>
      <c r="AY20" s="49">
        <v>12</v>
      </c>
      <c r="AZ20" s="49">
        <v>31</v>
      </c>
      <c r="BA20" s="49">
        <v>52</v>
      </c>
      <c r="BB20" s="49">
        <v>88</v>
      </c>
      <c r="BC20" s="49">
        <v>133</v>
      </c>
      <c r="BD20" s="49">
        <v>216</v>
      </c>
      <c r="BE20" s="49"/>
      <c r="BF20" s="49">
        <v>338</v>
      </c>
      <c r="BG20" s="49">
        <v>281</v>
      </c>
      <c r="BH20" s="49">
        <v>314</v>
      </c>
      <c r="BI20" s="49">
        <f t="shared" si="3"/>
        <v>346</v>
      </c>
      <c r="BJ20" s="49">
        <f t="shared" si="4"/>
        <v>384</v>
      </c>
      <c r="BK20" s="1179">
        <f t="shared" si="2"/>
        <v>265</v>
      </c>
    </row>
    <row r="21" spans="1:63" s="2" customFormat="1" ht="14.25" customHeight="1" x14ac:dyDescent="0.2">
      <c r="A21" s="904"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v>1</v>
      </c>
      <c r="AS21" s="300">
        <v>0</v>
      </c>
      <c r="AT21" s="854">
        <v>0</v>
      </c>
      <c r="AU21" s="965">
        <v>0</v>
      </c>
      <c r="AV21" s="463">
        <v>0</v>
      </c>
      <c r="AW21" s="300"/>
      <c r="AX21" s="48"/>
      <c r="AY21" s="49">
        <v>0</v>
      </c>
      <c r="AZ21" s="49">
        <v>0</v>
      </c>
      <c r="BA21" s="49">
        <v>0</v>
      </c>
      <c r="BB21" s="49">
        <v>0</v>
      </c>
      <c r="BC21" s="49">
        <v>0</v>
      </c>
      <c r="BD21" s="49">
        <v>42</v>
      </c>
      <c r="BE21" s="49"/>
      <c r="BF21" s="49">
        <v>67</v>
      </c>
      <c r="BG21" s="49">
        <v>139</v>
      </c>
      <c r="BH21" s="49">
        <v>-1848</v>
      </c>
      <c r="BI21" s="49">
        <f t="shared" si="3"/>
        <v>33</v>
      </c>
      <c r="BJ21" s="49">
        <f t="shared" si="4"/>
        <v>8</v>
      </c>
      <c r="BK21" s="1179">
        <f t="shared" si="2"/>
        <v>0</v>
      </c>
    </row>
    <row r="22" spans="1:63" s="2" customFormat="1" ht="14.25" customHeight="1" x14ac:dyDescent="0.2">
      <c r="A22" s="905"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1176">
        <v>2</v>
      </c>
      <c r="AS22" s="1033">
        <v>1</v>
      </c>
      <c r="AT22" s="854">
        <v>11</v>
      </c>
      <c r="AU22" s="965">
        <v>4</v>
      </c>
      <c r="AV22" s="1176">
        <v>8</v>
      </c>
      <c r="AW22" s="1033"/>
      <c r="AX22" s="48"/>
      <c r="AY22" s="49">
        <v>84</v>
      </c>
      <c r="AZ22" s="49">
        <v>62</v>
      </c>
      <c r="BA22" s="49">
        <v>30</v>
      </c>
      <c r="BB22" s="49">
        <v>46</v>
      </c>
      <c r="BC22" s="49">
        <v>7</v>
      </c>
      <c r="BD22" s="49">
        <v>-1245</v>
      </c>
      <c r="BE22" s="49"/>
      <c r="BF22" s="49">
        <v>6</v>
      </c>
      <c r="BG22" s="49">
        <v>-1539</v>
      </c>
      <c r="BH22" s="49">
        <v>-18</v>
      </c>
      <c r="BI22" s="49">
        <f t="shared" si="3"/>
        <v>-3</v>
      </c>
      <c r="BJ22" s="925">
        <f t="shared" si="4"/>
        <v>-101</v>
      </c>
      <c r="BK22" s="1179">
        <f t="shared" si="2"/>
        <v>23</v>
      </c>
    </row>
    <row r="23" spans="1:63"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v>0</v>
      </c>
      <c r="AS23" s="459">
        <v>0</v>
      </c>
      <c r="AT23" s="853">
        <v>0</v>
      </c>
      <c r="AU23" s="966">
        <v>0</v>
      </c>
      <c r="AV23" s="754">
        <v>0</v>
      </c>
      <c r="AW23" s="459"/>
      <c r="AX23" s="48"/>
      <c r="AY23" s="49">
        <v>0</v>
      </c>
      <c r="AZ23" s="470">
        <v>0</v>
      </c>
      <c r="BA23" s="49">
        <v>-46</v>
      </c>
      <c r="BB23" s="49">
        <v>46</v>
      </c>
      <c r="BC23" s="49">
        <v>0</v>
      </c>
      <c r="BD23" s="49">
        <v>0</v>
      </c>
      <c r="BE23" s="49"/>
      <c r="BF23" s="49">
        <v>0</v>
      </c>
      <c r="BG23" s="49">
        <v>0</v>
      </c>
      <c r="BH23" s="49">
        <v>0</v>
      </c>
      <c r="BI23" s="49">
        <f t="shared" si="3"/>
        <v>0</v>
      </c>
      <c r="BJ23" s="49">
        <f t="shared" si="4"/>
        <v>0</v>
      </c>
      <c r="BK23" s="1179">
        <f t="shared" si="2"/>
        <v>0</v>
      </c>
    </row>
    <row r="24" spans="1:63"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854"/>
      <c r="AU24" s="965"/>
      <c r="AV24" s="463"/>
      <c r="AW24" s="300"/>
      <c r="AX24" s="48"/>
      <c r="AY24" s="49"/>
      <c r="AZ24" s="49"/>
      <c r="BA24" s="49"/>
      <c r="BB24" s="49"/>
      <c r="BC24" s="49"/>
      <c r="BD24" s="49"/>
      <c r="BE24" s="49"/>
      <c r="BF24" s="49"/>
      <c r="BG24" s="49"/>
      <c r="BH24" s="49"/>
      <c r="BI24" s="49"/>
      <c r="BJ24" s="49"/>
      <c r="BK24" s="49"/>
    </row>
    <row r="25" spans="1:63"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v>728</v>
      </c>
      <c r="AS25" s="299">
        <v>907</v>
      </c>
      <c r="AT25" s="852">
        <v>935</v>
      </c>
      <c r="AU25" s="967">
        <v>976</v>
      </c>
      <c r="AV25" s="462">
        <v>1106</v>
      </c>
      <c r="AW25" s="299"/>
      <c r="AX25" s="48"/>
      <c r="AY25" s="133">
        <v>1042</v>
      </c>
      <c r="AZ25" s="133">
        <v>1117</v>
      </c>
      <c r="BA25" s="133">
        <v>1090</v>
      </c>
      <c r="BB25" s="133">
        <v>1376</v>
      </c>
      <c r="BC25" s="133">
        <v>1650</v>
      </c>
      <c r="BD25" s="133">
        <v>1958</v>
      </c>
      <c r="BE25" s="133"/>
      <c r="BF25" s="133">
        <v>2981</v>
      </c>
      <c r="BG25" s="133">
        <v>3157</v>
      </c>
      <c r="BH25" s="133">
        <v>3151</v>
      </c>
      <c r="BI25" s="133">
        <f t="shared" ref="BI25" si="5">SUM(AL25:AO25)</f>
        <v>3100</v>
      </c>
      <c r="BJ25" s="133">
        <f>SUM(AP25:AS25)</f>
        <v>2792</v>
      </c>
      <c r="BK25" s="133">
        <f>SUM(AT25:AW25)</f>
        <v>3017</v>
      </c>
    </row>
    <row r="26" spans="1:63"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v>2708</v>
      </c>
      <c r="AS26" s="301">
        <f>AP25+AQ25+AR25+AS25</f>
        <v>2792</v>
      </c>
      <c r="AT26" s="855">
        <v>3087</v>
      </c>
      <c r="AU26" s="968">
        <v>3546</v>
      </c>
      <c r="AV26" s="464">
        <v>3924</v>
      </c>
      <c r="AW26" s="301"/>
      <c r="AX26" s="48"/>
      <c r="AY26" s="137">
        <v>1042</v>
      </c>
      <c r="AZ26" s="137">
        <v>1117</v>
      </c>
      <c r="BA26" s="137">
        <v>1090</v>
      </c>
      <c r="BB26" s="137">
        <v>1376</v>
      </c>
      <c r="BC26" s="137">
        <v>1650</v>
      </c>
      <c r="BD26" s="137">
        <v>1958</v>
      </c>
      <c r="BE26" s="137"/>
      <c r="BF26" s="137">
        <v>2981</v>
      </c>
      <c r="BG26" s="137">
        <v>3157</v>
      </c>
      <c r="BH26" s="137">
        <v>3151</v>
      </c>
      <c r="BI26" s="137">
        <f>+BI25</f>
        <v>3100</v>
      </c>
      <c r="BJ26" s="137">
        <f>BJ25</f>
        <v>2792</v>
      </c>
      <c r="BK26" s="137">
        <f>AS25+AT25+AU25+AV25</f>
        <v>3924</v>
      </c>
    </row>
    <row r="27" spans="1:63"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row>
    <row r="28" spans="1:63" s="2" customFormat="1" x14ac:dyDescent="0.2">
      <c r="A28" s="372" t="s">
        <v>104</v>
      </c>
      <c r="B28" s="309">
        <v>18</v>
      </c>
      <c r="C28" s="309">
        <v>1</v>
      </c>
      <c r="D28" s="309">
        <v>1</v>
      </c>
      <c r="E28" s="309">
        <v>20</v>
      </c>
      <c r="F28" s="944" t="s">
        <v>106</v>
      </c>
      <c r="G28" s="944">
        <v>1</v>
      </c>
      <c r="H28" s="944" t="s">
        <v>106</v>
      </c>
      <c r="I28" s="944">
        <v>4</v>
      </c>
      <c r="J28" s="944">
        <v>1</v>
      </c>
      <c r="K28" s="944">
        <v>0</v>
      </c>
      <c r="L28" s="944">
        <v>1</v>
      </c>
      <c r="M28" s="944" t="s">
        <v>106</v>
      </c>
      <c r="N28" s="944">
        <v>0</v>
      </c>
      <c r="O28" s="944">
        <v>1</v>
      </c>
      <c r="P28" s="944">
        <v>6</v>
      </c>
      <c r="Q28" s="944">
        <v>2</v>
      </c>
      <c r="R28" s="944">
        <v>0</v>
      </c>
      <c r="S28" s="944" t="s">
        <v>106</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0">
        <v>0</v>
      </c>
      <c r="AJ28" s="944">
        <v>0</v>
      </c>
      <c r="AK28" s="944">
        <v>0</v>
      </c>
      <c r="AL28" s="944">
        <v>0</v>
      </c>
      <c r="AM28" s="944">
        <v>0</v>
      </c>
      <c r="AN28" s="944">
        <v>0</v>
      </c>
      <c r="AO28" s="944">
        <v>0</v>
      </c>
      <c r="AP28" s="944">
        <v>0</v>
      </c>
      <c r="AQ28" s="944">
        <v>0</v>
      </c>
      <c r="AR28" s="944">
        <v>0</v>
      </c>
      <c r="AS28" s="944">
        <v>0</v>
      </c>
      <c r="AT28" s="944">
        <v>0</v>
      </c>
      <c r="AU28" s="944">
        <v>0</v>
      </c>
      <c r="AV28" s="944">
        <v>0</v>
      </c>
      <c r="AW28" s="944"/>
      <c r="AX28" s="309"/>
      <c r="AY28" s="309">
        <v>40</v>
      </c>
      <c r="AZ28" s="309">
        <v>5</v>
      </c>
      <c r="BA28" s="309">
        <v>2</v>
      </c>
      <c r="BB28" s="309">
        <v>9</v>
      </c>
      <c r="BC28" s="309">
        <v>1</v>
      </c>
      <c r="BD28" s="309">
        <v>0</v>
      </c>
      <c r="BE28" s="309"/>
      <c r="BF28" s="309">
        <v>1</v>
      </c>
      <c r="BG28" s="309">
        <v>0</v>
      </c>
      <c r="BH28" s="309">
        <v>0</v>
      </c>
      <c r="BI28" s="309">
        <f t="shared" ref="BI28:BI29" si="6">SUM(AL28:AO28)</f>
        <v>0</v>
      </c>
      <c r="BJ28" s="309">
        <f>SUM(AP28:AS28)</f>
        <v>0</v>
      </c>
      <c r="BK28" s="309">
        <f>SUM(AT28:AW28)</f>
        <v>0</v>
      </c>
    </row>
    <row r="29" spans="1:63" s="2" customFormat="1" x14ac:dyDescent="0.2">
      <c r="A29" s="372" t="s">
        <v>105</v>
      </c>
      <c r="B29" s="309">
        <v>3</v>
      </c>
      <c r="C29" s="309">
        <v>0</v>
      </c>
      <c r="D29" s="309">
        <v>0</v>
      </c>
      <c r="E29" s="309">
        <v>3</v>
      </c>
      <c r="F29" s="944" t="s">
        <v>106</v>
      </c>
      <c r="G29" s="944" t="s">
        <v>106</v>
      </c>
      <c r="H29" s="944" t="s">
        <v>106</v>
      </c>
      <c r="I29" s="944">
        <v>1</v>
      </c>
      <c r="J29" s="945" t="s">
        <v>106</v>
      </c>
      <c r="K29" s="945">
        <v>1</v>
      </c>
      <c r="L29" s="945">
        <v>0</v>
      </c>
      <c r="M29" s="945">
        <v>1</v>
      </c>
      <c r="N29" s="945">
        <v>1</v>
      </c>
      <c r="O29" s="945">
        <v>1</v>
      </c>
      <c r="P29" s="945">
        <v>0</v>
      </c>
      <c r="Q29" s="945">
        <v>1</v>
      </c>
      <c r="R29" s="945">
        <v>0</v>
      </c>
      <c r="S29" s="945">
        <v>1</v>
      </c>
      <c r="T29" s="945">
        <v>0</v>
      </c>
      <c r="U29" s="945" t="s">
        <v>106</v>
      </c>
      <c r="V29" s="945">
        <v>0</v>
      </c>
      <c r="W29" s="945">
        <v>-2</v>
      </c>
      <c r="X29" s="945">
        <v>-3</v>
      </c>
      <c r="Y29" s="945">
        <v>-3</v>
      </c>
      <c r="Z29" s="945">
        <v>0</v>
      </c>
      <c r="AA29" s="945">
        <v>-5</v>
      </c>
      <c r="AB29" s="945">
        <v>-15</v>
      </c>
      <c r="AC29" s="945">
        <v>-15</v>
      </c>
      <c r="AD29" s="945">
        <v>-4</v>
      </c>
      <c r="AE29" s="945">
        <v>0</v>
      </c>
      <c r="AF29" s="945">
        <v>0</v>
      </c>
      <c r="AG29" s="945">
        <v>0</v>
      </c>
      <c r="AH29" s="945">
        <v>0</v>
      </c>
      <c r="AI29" s="1141">
        <v>0</v>
      </c>
      <c r="AJ29" s="945">
        <v>0</v>
      </c>
      <c r="AK29" s="945">
        <v>0</v>
      </c>
      <c r="AL29" s="945">
        <v>0</v>
      </c>
      <c r="AM29" s="945">
        <v>0</v>
      </c>
      <c r="AN29" s="945">
        <v>0</v>
      </c>
      <c r="AO29" s="945">
        <v>0</v>
      </c>
      <c r="AP29" s="945">
        <v>0</v>
      </c>
      <c r="AQ29" s="945">
        <v>0</v>
      </c>
      <c r="AR29" s="1141">
        <v>6</v>
      </c>
      <c r="AS29" s="1141">
        <v>2</v>
      </c>
      <c r="AT29" s="945">
        <v>0</v>
      </c>
      <c r="AU29" s="945">
        <v>0</v>
      </c>
      <c r="AV29" s="1141">
        <v>0</v>
      </c>
      <c r="AW29" s="1141"/>
      <c r="AX29" s="309"/>
      <c r="AY29" s="309">
        <v>6</v>
      </c>
      <c r="AZ29" s="309">
        <v>1</v>
      </c>
      <c r="BA29" s="309">
        <v>2</v>
      </c>
      <c r="BB29" s="309">
        <v>3</v>
      </c>
      <c r="BC29" s="309">
        <v>1</v>
      </c>
      <c r="BD29" s="309">
        <v>-8</v>
      </c>
      <c r="BE29" s="309"/>
      <c r="BF29" s="309">
        <v>-35</v>
      </c>
      <c r="BG29" s="309">
        <v>-4</v>
      </c>
      <c r="BH29" s="309">
        <v>0</v>
      </c>
      <c r="BI29" s="309">
        <f t="shared" si="6"/>
        <v>0</v>
      </c>
      <c r="BJ29" s="909">
        <f>SUM(AP29:AS29)</f>
        <v>8</v>
      </c>
      <c r="BK29" s="909">
        <f>SUM(AT29:AW29)</f>
        <v>0</v>
      </c>
    </row>
    <row r="30" spans="1:63"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row>
    <row r="31" spans="1:63"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row>
    <row r="32" spans="1:63"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3" ht="15.75" thickBot="1" x14ac:dyDescent="0.3">
      <c r="A33" s="1" t="s">
        <v>212</v>
      </c>
      <c r="B33" s="272"/>
      <c r="C33" s="272"/>
      <c r="D33" s="272"/>
      <c r="E33" s="272"/>
      <c r="F33" s="272"/>
      <c r="G33" s="272"/>
      <c r="H33" s="272"/>
      <c r="AX33" s="272"/>
      <c r="AY33" s="272"/>
      <c r="BD33" s="272"/>
    </row>
    <row r="34" spans="1:63"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2" t="s">
        <v>319</v>
      </c>
      <c r="AJ34" s="475" t="s">
        <v>320</v>
      </c>
      <c r="AK34" s="180" t="s">
        <v>321</v>
      </c>
      <c r="AL34" s="474" t="s">
        <v>339</v>
      </c>
      <c r="AM34" s="1062" t="s">
        <v>348</v>
      </c>
      <c r="AN34" s="475" t="s">
        <v>349</v>
      </c>
      <c r="AO34" s="180" t="s">
        <v>350</v>
      </c>
      <c r="AP34" s="474" t="s">
        <v>355</v>
      </c>
      <c r="AQ34" s="1062" t="s">
        <v>356</v>
      </c>
      <c r="AR34" s="475" t="s">
        <v>357</v>
      </c>
      <c r="AS34" s="180" t="s">
        <v>358</v>
      </c>
      <c r="AT34" s="474" t="s">
        <v>376</v>
      </c>
      <c r="AU34" s="1062" t="s">
        <v>377</v>
      </c>
      <c r="AV34" s="475" t="s">
        <v>378</v>
      </c>
      <c r="AW34" s="180" t="s">
        <v>379</v>
      </c>
      <c r="AX34" s="3"/>
      <c r="AY34" s="15">
        <v>2010</v>
      </c>
      <c r="AZ34" s="15">
        <v>2011</v>
      </c>
      <c r="BA34" s="15">
        <v>2012</v>
      </c>
      <c r="BB34" s="15">
        <v>2013</v>
      </c>
      <c r="BC34" s="15">
        <v>2014</v>
      </c>
      <c r="BD34" s="15">
        <v>2015</v>
      </c>
      <c r="BE34" s="15">
        <v>2016</v>
      </c>
      <c r="BF34" s="15">
        <v>2016</v>
      </c>
      <c r="BG34" s="15">
        <v>2017</v>
      </c>
      <c r="BH34" s="15">
        <v>2018</v>
      </c>
      <c r="BI34" s="15">
        <v>2019</v>
      </c>
      <c r="BJ34" s="15">
        <v>2020</v>
      </c>
      <c r="BK34" s="15">
        <v>2021</v>
      </c>
    </row>
    <row r="35" spans="1:63"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39"/>
      <c r="AJ35" s="753"/>
      <c r="AK35" s="138"/>
      <c r="AL35" s="827"/>
      <c r="AM35" s="1139"/>
      <c r="AN35" s="753"/>
      <c r="AO35" s="138"/>
      <c r="AP35" s="827"/>
      <c r="AQ35" s="1139"/>
      <c r="AR35" s="753"/>
      <c r="AS35" s="138"/>
      <c r="AT35" s="827"/>
      <c r="AU35" s="1139"/>
      <c r="AV35" s="753"/>
      <c r="AW35" s="138"/>
      <c r="AX35" s="2"/>
      <c r="AY35" s="575"/>
      <c r="AZ35" s="575"/>
      <c r="BA35" s="138"/>
      <c r="BB35" s="138"/>
      <c r="BC35" s="138"/>
      <c r="BD35" s="138"/>
      <c r="BE35" s="138"/>
      <c r="BF35" s="138"/>
      <c r="BG35" s="138"/>
      <c r="BH35" s="138"/>
      <c r="BI35" s="138"/>
      <c r="BJ35" s="138"/>
      <c r="BK35" s="138"/>
    </row>
    <row r="36" spans="1:63"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2">
        <v>403</v>
      </c>
      <c r="AJ36" s="755">
        <v>2615</v>
      </c>
      <c r="AK36" s="1037">
        <v>731</v>
      </c>
      <c r="AL36" s="834">
        <v>296</v>
      </c>
      <c r="AM36" s="1142">
        <v>517</v>
      </c>
      <c r="AN36" s="755">
        <v>746</v>
      </c>
      <c r="AO36" s="1037">
        <v>814</v>
      </c>
      <c r="AP36" s="834">
        <v>512</v>
      </c>
      <c r="AQ36" s="1142">
        <v>414</v>
      </c>
      <c r="AR36" s="755">
        <v>527</v>
      </c>
      <c r="AS36" s="1037">
        <v>1029</v>
      </c>
      <c r="AT36" s="834">
        <v>732</v>
      </c>
      <c r="AU36" s="1142">
        <v>636</v>
      </c>
      <c r="AV36" s="755">
        <v>924</v>
      </c>
      <c r="AW36" s="1037"/>
      <c r="AX36" s="158"/>
      <c r="AY36" s="543">
        <v>361</v>
      </c>
      <c r="AZ36" s="543">
        <v>175</v>
      </c>
      <c r="BA36" s="543">
        <v>722</v>
      </c>
      <c r="BB36" s="543">
        <v>891</v>
      </c>
      <c r="BC36" s="543">
        <v>1468</v>
      </c>
      <c r="BD36" s="543">
        <v>1330</v>
      </c>
      <c r="BE36" s="543"/>
      <c r="BF36" s="1046">
        <v>2303</v>
      </c>
      <c r="BG36" s="1046">
        <v>2447</v>
      </c>
      <c r="BH36" s="1046">
        <v>4369</v>
      </c>
      <c r="BI36" s="1046">
        <f>SUM(AL36:AO36)</f>
        <v>2373</v>
      </c>
      <c r="BJ36" s="1046">
        <f>SUM(AP36:AS36)</f>
        <v>2482</v>
      </c>
      <c r="BK36" s="1046">
        <f>SUM(AT36:AW36)</f>
        <v>2292</v>
      </c>
    </row>
    <row r="37" spans="1:63"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2"/>
      <c r="AJ37" s="755"/>
      <c r="AK37" s="159"/>
      <c r="AL37" s="834"/>
      <c r="AM37" s="1142"/>
      <c r="AN37" s="755"/>
      <c r="AO37" s="159"/>
      <c r="AP37" s="834"/>
      <c r="AQ37" s="1142"/>
      <c r="AR37" s="755"/>
      <c r="AS37" s="159"/>
      <c r="AT37" s="834"/>
      <c r="AU37" s="1142"/>
      <c r="AV37" s="755"/>
      <c r="AW37" s="159"/>
      <c r="AX37" s="158"/>
      <c r="AY37" s="543"/>
      <c r="AZ37" s="543"/>
      <c r="BA37" s="543"/>
      <c r="BB37" s="543"/>
      <c r="BC37" s="543"/>
      <c r="BD37" s="543"/>
      <c r="BE37" s="543"/>
      <c r="BF37" s="543"/>
      <c r="BG37" s="543"/>
      <c r="BH37" s="543"/>
      <c r="BI37" s="543"/>
      <c r="BJ37" s="543"/>
      <c r="BK37" s="543"/>
    </row>
    <row r="38" spans="1:63" x14ac:dyDescent="0.2">
      <c r="A38" s="381" t="s">
        <v>216</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v>-68</v>
      </c>
      <c r="AS38" s="406">
        <v>-103</v>
      </c>
      <c r="AT38" s="485">
        <v>-150</v>
      </c>
      <c r="AU38" s="889">
        <v>-150</v>
      </c>
      <c r="AV38" s="404">
        <v>-200</v>
      </c>
      <c r="AW38" s="406"/>
      <c r="AX38" s="51"/>
      <c r="AY38" s="410">
        <v>-227</v>
      </c>
      <c r="AZ38" s="410">
        <v>-206</v>
      </c>
      <c r="BA38" s="410">
        <v>-249</v>
      </c>
      <c r="BB38" s="410">
        <v>-209</v>
      </c>
      <c r="BC38" s="410">
        <v>-325</v>
      </c>
      <c r="BD38" s="410">
        <v>-334</v>
      </c>
      <c r="BE38" s="410"/>
      <c r="BF38" s="410">
        <v>-388</v>
      </c>
      <c r="BG38" s="410">
        <v>-550</v>
      </c>
      <c r="BH38" s="410">
        <v>-610</v>
      </c>
      <c r="BI38" s="410">
        <f>SUM(AL38:AO38)</f>
        <v>-503</v>
      </c>
      <c r="BJ38" s="410">
        <f>SUM(AP38:AS38)</f>
        <v>-388</v>
      </c>
      <c r="BK38" s="410">
        <f>SUM(AT38:AW38)</f>
        <v>-500</v>
      </c>
    </row>
    <row r="39" spans="1:63"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485"/>
      <c r="AU39" s="889"/>
      <c r="AV39" s="404"/>
      <c r="AW39" s="406"/>
      <c r="AX39" s="51"/>
      <c r="AY39" s="410"/>
      <c r="AZ39" s="410"/>
      <c r="BA39" s="410"/>
      <c r="BB39" s="410"/>
      <c r="BC39" s="410"/>
      <c r="BD39" s="410"/>
      <c r="BE39" s="410"/>
      <c r="BF39" s="410"/>
      <c r="BG39" s="410"/>
      <c r="BH39" s="410"/>
      <c r="BI39" s="410"/>
      <c r="BJ39" s="410"/>
      <c r="BK39" s="410"/>
    </row>
    <row r="40" spans="1:63" x14ac:dyDescent="0.2">
      <c r="A40" s="573" t="s">
        <v>214</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3">
        <v>274</v>
      </c>
      <c r="AJ40" s="756">
        <v>2460</v>
      </c>
      <c r="AK40" s="1042">
        <v>561</v>
      </c>
      <c r="AL40" s="856">
        <v>152</v>
      </c>
      <c r="AM40" s="1143">
        <v>411</v>
      </c>
      <c r="AN40" s="756">
        <v>631</v>
      </c>
      <c r="AO40" s="1042">
        <v>676</v>
      </c>
      <c r="AP40" s="856">
        <v>369</v>
      </c>
      <c r="AQ40" s="1143">
        <v>340</v>
      </c>
      <c r="AR40" s="756">
        <v>459</v>
      </c>
      <c r="AS40" s="1042">
        <v>926</v>
      </c>
      <c r="AT40" s="856">
        <v>582</v>
      </c>
      <c r="AU40" s="1143">
        <v>486</v>
      </c>
      <c r="AV40" s="756">
        <v>724</v>
      </c>
      <c r="AW40" s="1042"/>
      <c r="AX40" s="1044"/>
      <c r="AY40" s="1045">
        <v>134</v>
      </c>
      <c r="AZ40" s="1045">
        <v>-31</v>
      </c>
      <c r="BA40" s="1045">
        <v>473</v>
      </c>
      <c r="BB40" s="1045">
        <v>682</v>
      </c>
      <c r="BC40" s="1045">
        <v>1143</v>
      </c>
      <c r="BD40" s="1045">
        <v>996</v>
      </c>
      <c r="BE40" s="1045"/>
      <c r="BF40" s="1045">
        <v>1915</v>
      </c>
      <c r="BG40" s="1045">
        <v>1897</v>
      </c>
      <c r="BH40" s="1045">
        <v>3759</v>
      </c>
      <c r="BI40" s="1045">
        <f>SUM(AL40:AO40)</f>
        <v>1870</v>
      </c>
      <c r="BJ40" s="1045">
        <f>SUM(AP40:AS40)</f>
        <v>2094</v>
      </c>
      <c r="BK40" s="1045">
        <f>SUM(AT40:AW40)</f>
        <v>1792</v>
      </c>
    </row>
    <row r="41" spans="1:63" ht="13.5" thickBot="1" x14ac:dyDescent="0.25">
      <c r="A41" s="576" t="s">
        <v>215</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4">
        <v>0.12</v>
      </c>
      <c r="AJ41" s="757">
        <v>1.01</v>
      </c>
      <c r="AK41" s="1043">
        <v>0.23</v>
      </c>
      <c r="AL41" s="857">
        <v>7.0000000000000007E-2</v>
      </c>
      <c r="AM41" s="1144">
        <v>0.19</v>
      </c>
      <c r="AN41" s="757">
        <v>0.28000000000000003</v>
      </c>
      <c r="AO41" s="1043">
        <v>0.28999999999999998</v>
      </c>
      <c r="AP41" s="857">
        <v>0.18</v>
      </c>
      <c r="AQ41" s="1144">
        <v>0.19</v>
      </c>
      <c r="AR41" s="757">
        <v>0.2</v>
      </c>
      <c r="AS41" s="1043">
        <v>0.37</v>
      </c>
      <c r="AT41" s="857">
        <v>0.23</v>
      </c>
      <c r="AU41" s="1144">
        <v>0.19</v>
      </c>
      <c r="AV41" s="757">
        <v>0.25</v>
      </c>
      <c r="AW41" s="1043"/>
      <c r="AY41" s="578">
        <v>3.0440708768741481E-2</v>
      </c>
      <c r="AZ41" s="578">
        <v>-7.3915116833571772E-3</v>
      </c>
      <c r="BA41" s="578">
        <v>0.10853602569986233</v>
      </c>
      <c r="BB41" s="578">
        <v>0.14164070612668744</v>
      </c>
      <c r="BC41" s="578">
        <v>0.2</v>
      </c>
      <c r="BD41" s="578">
        <v>0.16</v>
      </c>
      <c r="BE41" s="578"/>
      <c r="BF41" s="578">
        <v>0.2</v>
      </c>
      <c r="BG41" s="578">
        <v>0.21</v>
      </c>
      <c r="BH41" s="578">
        <v>0.4</v>
      </c>
      <c r="BI41" s="578">
        <v>0.21</v>
      </c>
      <c r="BJ41" s="578">
        <v>0.24</v>
      </c>
      <c r="BK41" s="857">
        <v>0.22</v>
      </c>
    </row>
    <row r="43" spans="1:63" x14ac:dyDescent="0.2">
      <c r="BD43" s="272"/>
    </row>
    <row r="44" spans="1:63" x14ac:dyDescent="0.2">
      <c r="AS44" s="1177"/>
      <c r="AU44" s="1181"/>
      <c r="AW44" s="1177"/>
    </row>
    <row r="48" spans="1:63" x14ac:dyDescent="0.2">
      <c r="A48" s="570"/>
    </row>
    <row r="49" spans="1:53" x14ac:dyDescent="0.2">
      <c r="A49" s="570"/>
    </row>
    <row r="63" spans="1:53"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T63" s="144"/>
      <c r="AU63" s="144"/>
      <c r="AV63" s="144"/>
      <c r="AW63" s="144"/>
      <c r="AZ63"/>
      <c r="BA63"/>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I5:BI29 BJ5 BJ27:BJ28 BJ24 BJ16 BJ14 BJ8:BJ9 BJ6:BJ7 BJ10:BJ13 BJ15 BJ17:BJ23 BJ25 BJ29 BI36:BJ40 BI41 BK36:BK40 BK24:BK25 BK27:BK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106</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106</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245</v>
      </c>
      <c r="B66" s="485"/>
      <c r="C66" s="404"/>
      <c r="D66" s="404"/>
      <c r="E66" s="489"/>
      <c r="F66" s="477"/>
      <c r="G66" s="404"/>
      <c r="H66" s="404"/>
      <c r="I66" s="406"/>
      <c r="J66" s="403"/>
      <c r="K66" s="404"/>
      <c r="L66" s="404"/>
      <c r="M66" s="406"/>
      <c r="N66" s="485"/>
      <c r="O66" s="404"/>
      <c r="P66" s="404"/>
      <c r="Q66" s="406"/>
      <c r="R66" s="485">
        <v>0</v>
      </c>
      <c r="S66" s="679" t="s">
        <v>106</v>
      </c>
      <c r="T66" s="404">
        <v>0</v>
      </c>
      <c r="U66" s="406">
        <v>0</v>
      </c>
      <c r="V66" s="485">
        <v>0</v>
      </c>
      <c r="W66" s="679" t="s">
        <v>106</v>
      </c>
      <c r="X66" s="404">
        <v>0</v>
      </c>
      <c r="Y66" s="406">
        <v>0</v>
      </c>
      <c r="Z66" s="485">
        <v>0</v>
      </c>
      <c r="AA66" s="679" t="s">
        <v>106</v>
      </c>
      <c r="AB66" s="404">
        <v>0</v>
      </c>
      <c r="AC66" s="406">
        <v>0</v>
      </c>
      <c r="AD66" s="485">
        <v>0</v>
      </c>
      <c r="AE66" s="679"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106</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673F0-767D-4828-9DE6-8D5DE7FEA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2021-10-20T07:40:35Z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