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xternal_Publications\EPR\2020\EPR Q1 2020\"/>
    </mc:Choice>
  </mc:AlternateContent>
  <xr:revisionPtr revIDLastSave="0" documentId="13_ncr:1_{F07F0AF8-251D-4970-8AB9-BC543D9FDF47}" xr6:coauthVersionLast="41" xr6:coauthVersionMax="41" xr10:uidLastSave="{00000000-0000-0000-0000-000000000000}"/>
  <bookViews>
    <workbookView xWindow="-120" yWindow="-120" windowWidth="29040" windowHeight="15840" tabRatio="856" xr2:uid="{00000000-000D-0000-FFFF-FFFF00000000}"/>
  </bookViews>
  <sheets>
    <sheet name="Introduction" sheetId="1" r:id="rId1"/>
    <sheet name="P&amp;L" sheetId="2" r:id="rId2"/>
    <sheet name="Balance Sheet" sheetId="3" r:id="rId3"/>
    <sheet name="Cash Flow" sheetId="4" r:id="rId4"/>
    <sheet name="Revenue" sheetId="5" r:id="rId5"/>
    <sheet name="Recon GAAP to non-GAAP" sheetId="13" r:id="rId6"/>
    <sheet name="Adj EBITDA Calculation" sheetId="10" r:id="rId7"/>
    <sheet name="GAAP Reconciliation-Segments" sheetId="14" r:id="rId8"/>
  </sheets>
  <definedNames>
    <definedName name="_xlnm.Print_Area" localSheetId="6">'Adj EBITDA Calculation'!$A$1:$AX$42</definedName>
    <definedName name="_xlnm.Print_Area" localSheetId="0">Introduction!$A$1:$B$55</definedName>
    <definedName name="Z_3AEE86E9_9A50_484E_B189_6F484AA443A0_.wvu.PrintArea" localSheetId="0" hidden="1">Introduction!$A$1:$A$49</definedName>
    <definedName name="Z_3AEE86E9_9A50_484E_B189_6F484AA443A0_.wvu.PrintArea" localSheetId="1" hidden="1">'P&amp;L'!$A$1:$AU$60</definedName>
    <definedName name="Z_8A3FF670_BD86_44B8_80D6_F16ECD9AAB7E_.wvu.PrintArea" localSheetId="0" hidden="1">Introduction!$A$1:$A$49</definedName>
    <definedName name="Z_8A3FF670_BD86_44B8_80D6_F16ECD9AAB7E_.wvu.PrintArea" localSheetId="1" hidden="1">'P&amp;L'!$A$1:$AU$60</definedName>
  </definedNames>
  <calcPr calcId="191029"/>
  <customWorkbookViews>
    <customWorkbookView name="Waterreus - Personal View" guid="{8A3FF670-BD86-44B8-80D6-F16ECD9AAB7E}" mergeInterval="0" personalView="1" maximized="1" xWindow="1" yWindow="1" windowWidth="1276" windowHeight="794" activeSheetId="9"/>
    <customWorkbookView name="nlv21979 - Personal View" guid="{3AEE86E9-9A50-484E-B189-6F484AA443A0}" mergeInterval="0" personalView="1" maximized="1" xWindow="1" yWindow="1" windowWidth="1276" windowHeight="794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51" i="13" l="1"/>
  <c r="AQ47" i="13"/>
  <c r="AQ43" i="13"/>
  <c r="AQ40" i="13"/>
  <c r="BF95" i="4" l="1"/>
  <c r="BF94" i="4"/>
  <c r="BF86" i="4"/>
  <c r="BF84" i="4"/>
  <c r="BF82" i="4"/>
  <c r="BF81" i="4"/>
  <c r="BF80" i="4"/>
  <c r="BF79" i="4"/>
  <c r="BF78" i="4"/>
  <c r="BF76" i="4"/>
  <c r="BF74" i="4"/>
  <c r="BF73" i="4"/>
  <c r="BF72" i="4"/>
  <c r="BF71" i="4"/>
  <c r="BF70" i="4"/>
  <c r="BF69" i="4"/>
  <c r="BF68" i="4"/>
  <c r="BF67" i="4"/>
  <c r="BF66" i="4"/>
  <c r="BF65" i="4"/>
  <c r="BF64" i="4"/>
  <c r="BF63" i="4"/>
  <c r="BF62" i="4"/>
  <c r="BF61" i="4"/>
  <c r="BF60" i="4"/>
  <c r="BF59" i="4"/>
  <c r="BF58" i="4"/>
  <c r="BF57" i="4"/>
  <c r="BF56" i="4"/>
  <c r="BF55" i="4"/>
  <c r="BF54" i="4"/>
  <c r="BF53" i="4"/>
  <c r="BF52" i="4"/>
  <c r="BF51" i="4"/>
  <c r="BF50" i="4"/>
  <c r="BF49" i="4"/>
  <c r="BF46" i="4"/>
  <c r="BF45" i="4"/>
  <c r="BF44" i="4"/>
  <c r="BF43" i="4"/>
  <c r="BF42" i="4"/>
  <c r="BF41" i="4"/>
  <c r="BF40" i="4"/>
  <c r="BF39" i="4"/>
  <c r="BF38" i="4"/>
  <c r="BF37" i="4"/>
  <c r="BF36" i="4"/>
  <c r="BF33" i="4"/>
  <c r="BF32" i="4"/>
  <c r="BF31" i="4"/>
  <c r="BF27" i="4"/>
  <c r="BF26" i="4"/>
  <c r="BF24" i="4"/>
  <c r="BF23" i="4"/>
  <c r="BF19" i="4"/>
  <c r="BF18" i="4"/>
  <c r="BF17" i="4"/>
  <c r="BF16" i="4"/>
  <c r="BF15" i="4"/>
  <c r="BF14" i="4"/>
  <c r="BF13" i="4"/>
  <c r="BF12" i="4"/>
  <c r="BF11" i="4"/>
  <c r="BF10" i="4"/>
  <c r="BF8" i="4"/>
  <c r="BF6" i="4"/>
  <c r="BD5" i="2"/>
  <c r="BD6" i="2"/>
  <c r="BD8" i="2"/>
  <c r="BD10" i="2"/>
  <c r="BD11" i="2"/>
  <c r="BD12" i="2"/>
  <c r="BD13" i="2"/>
  <c r="BD15" i="2"/>
  <c r="BD17" i="2"/>
  <c r="BD22" i="2"/>
  <c r="BD24" i="2"/>
  <c r="BD26" i="2"/>
  <c r="BD28" i="2"/>
  <c r="BD29" i="2"/>
  <c r="BD31" i="2"/>
  <c r="BD35" i="2"/>
  <c r="BD37" i="2"/>
  <c r="BD39" i="2"/>
  <c r="BD56" i="2"/>
  <c r="AP26" i="10"/>
  <c r="BF40" i="10" l="1"/>
  <c r="BF38" i="10"/>
  <c r="BF36" i="10"/>
  <c r="BF29" i="10"/>
  <c r="BF28" i="10"/>
  <c r="BF26" i="10"/>
  <c r="BF25" i="10"/>
  <c r="BF23" i="10"/>
  <c r="BF22" i="10"/>
  <c r="BF21" i="10"/>
  <c r="BF20" i="10"/>
  <c r="BF19" i="10"/>
  <c r="BF18" i="10"/>
  <c r="BF17" i="10"/>
  <c r="BF15" i="10"/>
  <c r="BF13" i="10"/>
  <c r="BF12" i="10"/>
  <c r="BF11" i="10"/>
  <c r="BF10" i="10"/>
  <c r="BF7" i="10"/>
  <c r="BF6" i="10"/>
  <c r="BF5" i="10"/>
  <c r="BG66" i="13"/>
  <c r="BG65" i="13"/>
  <c r="BG64" i="13"/>
  <c r="BG63" i="13"/>
  <c r="BG62" i="13"/>
  <c r="BG61" i="13"/>
  <c r="BG60" i="13"/>
  <c r="BG59" i="13"/>
  <c r="BG53" i="13"/>
  <c r="BG52" i="13"/>
  <c r="BG51" i="13"/>
  <c r="BG50" i="13"/>
  <c r="BG49" i="13"/>
  <c r="BG48" i="13"/>
  <c r="BG47" i="13"/>
  <c r="BG46" i="13"/>
  <c r="BG44" i="13"/>
  <c r="BG43" i="13"/>
  <c r="BG42" i="13"/>
  <c r="BG41" i="13"/>
  <c r="BG40" i="13"/>
  <c r="BG39" i="13"/>
  <c r="BG37" i="13"/>
  <c r="BG36" i="13"/>
  <c r="BG35" i="13"/>
  <c r="BG33" i="13"/>
  <c r="BG32" i="13"/>
  <c r="BG31" i="13"/>
  <c r="BG30" i="13"/>
  <c r="BG29" i="13"/>
  <c r="BG28" i="13"/>
  <c r="BG27" i="13"/>
  <c r="BG25" i="13"/>
  <c r="BG24" i="13"/>
  <c r="BG23" i="13"/>
  <c r="BG22" i="13"/>
  <c r="BG21" i="13"/>
  <c r="BG20" i="13"/>
  <c r="BG14" i="13"/>
  <c r="BG13" i="13"/>
  <c r="BG12" i="13"/>
  <c r="BG11" i="13"/>
  <c r="BG10" i="13"/>
  <c r="BG9" i="13"/>
  <c r="BG8" i="13"/>
  <c r="BG5" i="13"/>
  <c r="BG7" i="13"/>
  <c r="AQ57" i="13"/>
  <c r="AQ55" i="13"/>
  <c r="AQ18" i="13"/>
  <c r="AQ16" i="13"/>
  <c r="AS57" i="13"/>
  <c r="AS55" i="13"/>
  <c r="AT57" i="13"/>
  <c r="AR57" i="13"/>
  <c r="AT55" i="13"/>
  <c r="AR55" i="13"/>
  <c r="AT18" i="13"/>
  <c r="AS18" i="13"/>
  <c r="AR18" i="13"/>
  <c r="AT16" i="13"/>
  <c r="AS16" i="13"/>
  <c r="AR16" i="13"/>
  <c r="AP11" i="5"/>
  <c r="BE11" i="5" s="1"/>
  <c r="BE8" i="5"/>
  <c r="BE7" i="5"/>
  <c r="BE5" i="5"/>
  <c r="BE6" i="5"/>
  <c r="BE39" i="2"/>
  <c r="BE37" i="2"/>
  <c r="BE35" i="2"/>
  <c r="BE33" i="2"/>
  <c r="BE31" i="2"/>
  <c r="BE29" i="2"/>
  <c r="BE28" i="2"/>
  <c r="BE26" i="2"/>
  <c r="BE24" i="2"/>
  <c r="BE22" i="2"/>
  <c r="BE17" i="2"/>
  <c r="BE15" i="2"/>
  <c r="BE13" i="2"/>
  <c r="BE12" i="2"/>
  <c r="BE11" i="2"/>
  <c r="BE10" i="2"/>
  <c r="BE8" i="2"/>
  <c r="BE6" i="2"/>
  <c r="BE5" i="2"/>
  <c r="BG57" i="13" l="1"/>
  <c r="BG55" i="13"/>
  <c r="BG18" i="13"/>
  <c r="BG16" i="13"/>
  <c r="BE40" i="10" l="1"/>
  <c r="BE38" i="10"/>
  <c r="BE36" i="10"/>
  <c r="BE52" i="4"/>
  <c r="BE51" i="4"/>
  <c r="BE50" i="4"/>
  <c r="BE86" i="4"/>
  <c r="BE84" i="4"/>
  <c r="BE82" i="4"/>
  <c r="BE81" i="4"/>
  <c r="BE80" i="4"/>
  <c r="BE79" i="4"/>
  <c r="BE78" i="4"/>
  <c r="BE76" i="4"/>
  <c r="BE74" i="4"/>
  <c r="BE73" i="4"/>
  <c r="BE72" i="4"/>
  <c r="BE71" i="4"/>
  <c r="BE70" i="4"/>
  <c r="BE69" i="4"/>
  <c r="BE68" i="4"/>
  <c r="BE67" i="4"/>
  <c r="BE66" i="4"/>
  <c r="BE65" i="4"/>
  <c r="BE64" i="4"/>
  <c r="BE63" i="4"/>
  <c r="BE62" i="4"/>
  <c r="BE61" i="4"/>
  <c r="BE60" i="4"/>
  <c r="BE59" i="4"/>
  <c r="BE58" i="4"/>
  <c r="BE57" i="4"/>
  <c r="BE56" i="4"/>
  <c r="BE55" i="4"/>
  <c r="BE54" i="4"/>
  <c r="BE53" i="4"/>
  <c r="BE49" i="4"/>
  <c r="BE46" i="4"/>
  <c r="BE45" i="4"/>
  <c r="BE44" i="4"/>
  <c r="BE43" i="4"/>
  <c r="BE42" i="4"/>
  <c r="BE41" i="4"/>
  <c r="BE40" i="4"/>
  <c r="BE39" i="4"/>
  <c r="BE38" i="4"/>
  <c r="BE37" i="4"/>
  <c r="BE36" i="4"/>
  <c r="BE33" i="4"/>
  <c r="BE32" i="4"/>
  <c r="BE31" i="4"/>
  <c r="BE27" i="4"/>
  <c r="BE26" i="4"/>
  <c r="BE24" i="4"/>
  <c r="BE23" i="4"/>
  <c r="BE19" i="4"/>
  <c r="BE18" i="4"/>
  <c r="BE17" i="4"/>
  <c r="BE16" i="4"/>
  <c r="BE15" i="4"/>
  <c r="BE14" i="4"/>
  <c r="BE13" i="4"/>
  <c r="BE12" i="4"/>
  <c r="BE11" i="4"/>
  <c r="BE10" i="4"/>
  <c r="BE8" i="4"/>
  <c r="BE6" i="4"/>
  <c r="BE29" i="10" l="1"/>
  <c r="BE28" i="10"/>
  <c r="BE25" i="10"/>
  <c r="BE26" i="10" s="1"/>
  <c r="BE23" i="10"/>
  <c r="BE22" i="10"/>
  <c r="BE21" i="10"/>
  <c r="BE20" i="10"/>
  <c r="BE19" i="10"/>
  <c r="BE18" i="10"/>
  <c r="BE17" i="10"/>
  <c r="BE15" i="10"/>
  <c r="BE13" i="10"/>
  <c r="BE12" i="10"/>
  <c r="BE11" i="10"/>
  <c r="BE10" i="10"/>
  <c r="BE7" i="10"/>
  <c r="BE6" i="10"/>
  <c r="BE5" i="10"/>
  <c r="BF66" i="13" l="1"/>
  <c r="AP53" i="13" l="1"/>
  <c r="AP57" i="13" s="1"/>
  <c r="AP52" i="13"/>
  <c r="AP51" i="13"/>
  <c r="AP50" i="13"/>
  <c r="AP49" i="13"/>
  <c r="AP48" i="13"/>
  <c r="AP47" i="13"/>
  <c r="AP46" i="13"/>
  <c r="AP55" i="13" s="1"/>
  <c r="AO55" i="13"/>
  <c r="AO57" i="13"/>
  <c r="AP18" i="13"/>
  <c r="AP16" i="13"/>
  <c r="BF18" i="13"/>
  <c r="BF65" i="13"/>
  <c r="BF64" i="13"/>
  <c r="BF63" i="13"/>
  <c r="BF62" i="13"/>
  <c r="BF61" i="13"/>
  <c r="BF60" i="13"/>
  <c r="BF59" i="13"/>
  <c r="BF44" i="13"/>
  <c r="BF43" i="13"/>
  <c r="BF42" i="13"/>
  <c r="BF41" i="13"/>
  <c r="BF40" i="13"/>
  <c r="BF39" i="13"/>
  <c r="BF37" i="13"/>
  <c r="BF36" i="13"/>
  <c r="BF35" i="13"/>
  <c r="BF33" i="13"/>
  <c r="BF32" i="13"/>
  <c r="BF31" i="13"/>
  <c r="BF30" i="13"/>
  <c r="BF29" i="13"/>
  <c r="BF28" i="13"/>
  <c r="BF27" i="13"/>
  <c r="BF25" i="13"/>
  <c r="BF24" i="13"/>
  <c r="BF23" i="13"/>
  <c r="BF22" i="13"/>
  <c r="BF21" i="13"/>
  <c r="BF20" i="13"/>
  <c r="BF14" i="13"/>
  <c r="BF13" i="13"/>
  <c r="BF12" i="13"/>
  <c r="BF11" i="13"/>
  <c r="BF10" i="13"/>
  <c r="BF9" i="13"/>
  <c r="BF8" i="13"/>
  <c r="BF7" i="13"/>
  <c r="BF16" i="13" s="1"/>
  <c r="BF5" i="13"/>
  <c r="AP91" i="4" l="1"/>
  <c r="AO18" i="13" l="1"/>
  <c r="AO16" i="13"/>
  <c r="AN53" i="13" l="1"/>
  <c r="BF53" i="13" s="1"/>
  <c r="BF57" i="13" s="1"/>
  <c r="AN52" i="13"/>
  <c r="BF52" i="13" s="1"/>
  <c r="AN51" i="13"/>
  <c r="BF51" i="13" s="1"/>
  <c r="AN50" i="13"/>
  <c r="BF50" i="13" s="1"/>
  <c r="AN49" i="13"/>
  <c r="BF49" i="13" s="1"/>
  <c r="AN48" i="13"/>
  <c r="BF48" i="13" s="1"/>
  <c r="AN47" i="13"/>
  <c r="BF47" i="13" s="1"/>
  <c r="AN57" i="13" l="1"/>
  <c r="AN46" i="13"/>
  <c r="AN18" i="13"/>
  <c r="AN16" i="13"/>
  <c r="AN55" i="13" l="1"/>
  <c r="BF46" i="13"/>
  <c r="BF55" i="13" s="1"/>
  <c r="BA49" i="4"/>
  <c r="AZ49" i="4"/>
  <c r="AY49" i="4"/>
  <c r="BB10" i="5" l="1"/>
  <c r="BA10" i="5"/>
  <c r="BB9" i="5"/>
  <c r="BA9" i="5"/>
  <c r="BB8" i="5"/>
  <c r="BA8" i="5"/>
  <c r="BB7" i="5"/>
  <c r="BA7" i="5"/>
  <c r="BB6" i="5"/>
  <c r="BA6" i="5"/>
  <c r="BB5" i="5"/>
  <c r="BA5" i="5"/>
  <c r="AA11" i="5"/>
  <c r="AB11" i="5"/>
  <c r="AC11" i="5"/>
  <c r="AD11" i="5"/>
  <c r="AE11" i="5"/>
  <c r="AF11" i="5"/>
  <c r="AG11" i="5"/>
  <c r="AH11" i="5"/>
  <c r="AI11" i="5"/>
  <c r="AJ11" i="5"/>
  <c r="Z11" i="5"/>
  <c r="BA11" i="5" l="1"/>
  <c r="BB11" i="5"/>
  <c r="AH57" i="13"/>
  <c r="AH55" i="13"/>
  <c r="AH18" i="13"/>
  <c r="AH16" i="13"/>
  <c r="BB23" i="5" l="1"/>
  <c r="BB33" i="2"/>
  <c r="AF82" i="14" l="1"/>
  <c r="AF81" i="14"/>
  <c r="AF71" i="14"/>
  <c r="AF70" i="14"/>
  <c r="AF36" i="14"/>
  <c r="AF35" i="14"/>
  <c r="AF24" i="14"/>
  <c r="AF23" i="14"/>
  <c r="AG57" i="13"/>
  <c r="AG55" i="13"/>
  <c r="AG18" i="13"/>
  <c r="AG16" i="13"/>
  <c r="AE82" i="14" l="1"/>
  <c r="AE81" i="14"/>
  <c r="AE71" i="14"/>
  <c r="AE70" i="14"/>
  <c r="AE36" i="14"/>
  <c r="AE35" i="14"/>
  <c r="AE23" i="14"/>
  <c r="AE24" i="14"/>
  <c r="AF18" i="13"/>
  <c r="AF16" i="13"/>
  <c r="AF57" i="13"/>
  <c r="AF55" i="13"/>
  <c r="AE57" i="13" l="1"/>
  <c r="AE55" i="13"/>
  <c r="AE18" i="13"/>
  <c r="AE16" i="13"/>
  <c r="AD57" i="13" l="1"/>
  <c r="AD55" i="13"/>
  <c r="AD18" i="13"/>
  <c r="AD16" i="13"/>
  <c r="AC12" i="14" l="1"/>
  <c r="AC7" i="14"/>
  <c r="AC10" i="14" l="1"/>
  <c r="BB103" i="13"/>
  <c r="BA103" i="13"/>
  <c r="AA103" i="13"/>
  <c r="Y103" i="13"/>
  <c r="X103" i="13"/>
  <c r="W103" i="13"/>
  <c r="V103" i="13"/>
  <c r="U103" i="13"/>
  <c r="T103" i="13"/>
  <c r="S103" i="13"/>
  <c r="BB102" i="13"/>
  <c r="BA102" i="13"/>
  <c r="AA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Z100" i="13"/>
  <c r="AY100" i="13"/>
  <c r="AX100" i="13"/>
  <c r="AW100" i="13"/>
  <c r="R100" i="13"/>
  <c r="R103" i="13" s="1"/>
  <c r="Q100" i="13"/>
  <c r="Q103" i="13" s="1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Z97" i="13"/>
  <c r="P96" i="13"/>
  <c r="P103" i="13" s="1"/>
  <c r="O96" i="13"/>
  <c r="O103" i="13" s="1"/>
  <c r="N96" i="13"/>
  <c r="M96" i="13"/>
  <c r="L96" i="13"/>
  <c r="L103" i="13" s="1"/>
  <c r="K96" i="13"/>
  <c r="K103" i="13" s="1"/>
  <c r="J96" i="13"/>
  <c r="J103" i="13" s="1"/>
  <c r="I96" i="13"/>
  <c r="I103" i="13" s="1"/>
  <c r="H96" i="13"/>
  <c r="H103" i="13" s="1"/>
  <c r="G96" i="13"/>
  <c r="G103" i="13" s="1"/>
  <c r="F96" i="13"/>
  <c r="E96" i="13"/>
  <c r="E103" i="13" s="1"/>
  <c r="D96" i="13"/>
  <c r="D103" i="13" s="1"/>
  <c r="C96" i="13"/>
  <c r="C103" i="13" s="1"/>
  <c r="B96" i="13"/>
  <c r="B103" i="13" s="1"/>
  <c r="AZ95" i="13"/>
  <c r="AY95" i="13"/>
  <c r="AX95" i="13"/>
  <c r="AW95" i="13"/>
  <c r="AZ94" i="13"/>
  <c r="AY94" i="13"/>
  <c r="AX94" i="13"/>
  <c r="AW94" i="13"/>
  <c r="AZ92" i="13"/>
  <c r="AY92" i="13"/>
  <c r="AX92" i="13"/>
  <c r="AW92" i="13"/>
  <c r="AZ91" i="13"/>
  <c r="AY91" i="13"/>
  <c r="AX91" i="13"/>
  <c r="AW91" i="13"/>
  <c r="AZ90" i="13"/>
  <c r="AY90" i="13"/>
  <c r="AX90" i="13"/>
  <c r="AW90" i="13"/>
  <c r="AZ89" i="13"/>
  <c r="AZ102" i="13" s="1"/>
  <c r="AY89" i="13"/>
  <c r="AY102" i="13" s="1"/>
  <c r="AX89" i="13"/>
  <c r="AX102" i="13" s="1"/>
  <c r="AW89" i="13"/>
  <c r="AW102" i="13" s="1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Z86" i="13"/>
  <c r="AY86" i="13"/>
  <c r="AX86" i="13"/>
  <c r="AW86" i="13"/>
  <c r="AZ85" i="13"/>
  <c r="AY85" i="13"/>
  <c r="AX85" i="13"/>
  <c r="AW85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Z82" i="13"/>
  <c r="AY82" i="13"/>
  <c r="AX82" i="13"/>
  <c r="AW82" i="13"/>
  <c r="AZ81" i="13"/>
  <c r="AY81" i="13"/>
  <c r="AX81" i="13"/>
  <c r="AW81" i="13"/>
  <c r="AZ79" i="13"/>
  <c r="AY79" i="13"/>
  <c r="AX79" i="13"/>
  <c r="AW79" i="13"/>
  <c r="AZ78" i="13"/>
  <c r="AY78" i="13"/>
  <c r="AX78" i="13"/>
  <c r="AW78" i="13"/>
  <c r="AZ77" i="13"/>
  <c r="AY77" i="13"/>
  <c r="AX77" i="13"/>
  <c r="AW77" i="13"/>
  <c r="AZ76" i="13"/>
  <c r="AY76" i="13"/>
  <c r="AX76" i="13"/>
  <c r="AW76" i="13"/>
  <c r="AZ75" i="13"/>
  <c r="AX74" i="13"/>
  <c r="AW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Z73" i="13"/>
  <c r="AY73" i="13"/>
  <c r="AZ72" i="13"/>
  <c r="AY72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Z69" i="13"/>
  <c r="AY69" i="13"/>
  <c r="AX69" i="13"/>
  <c r="AW69" i="13"/>
  <c r="AZ68" i="13"/>
  <c r="AY68" i="13"/>
  <c r="AX68" i="13"/>
  <c r="AW68" i="13"/>
  <c r="AY70" i="13" l="1"/>
  <c r="M103" i="13"/>
  <c r="F103" i="13"/>
  <c r="AY74" i="13"/>
  <c r="AX83" i="13"/>
  <c r="AZ83" i="13"/>
  <c r="AZ74" i="13"/>
  <c r="AW83" i="13"/>
  <c r="AY83" i="13"/>
  <c r="AZ87" i="13"/>
  <c r="AW70" i="13"/>
  <c r="AZ96" i="13"/>
  <c r="AZ103" i="13" s="1"/>
  <c r="AW87" i="13"/>
  <c r="AX87" i="13"/>
  <c r="AY87" i="13"/>
  <c r="AX70" i="13"/>
  <c r="AZ70" i="13"/>
  <c r="AW96" i="13"/>
  <c r="AW103" i="13" s="1"/>
  <c r="AX96" i="13"/>
  <c r="AX103" i="13" s="1"/>
  <c r="N103" i="13"/>
  <c r="AY96" i="13"/>
  <c r="AY103" i="13" s="1"/>
  <c r="AC57" i="13" l="1"/>
  <c r="AB57" i="13"/>
  <c r="AC55" i="13"/>
  <c r="AC16" i="13"/>
  <c r="AC18" i="13"/>
  <c r="AB55" i="13" l="1"/>
  <c r="AB18" i="13"/>
  <c r="AB16" i="13"/>
  <c r="BB60" i="13" l="1"/>
  <c r="BA60" i="13"/>
  <c r="AZ60" i="13"/>
  <c r="AY60" i="13"/>
  <c r="AX60" i="13"/>
  <c r="AW60" i="13"/>
  <c r="AA57" i="13"/>
  <c r="AA55" i="13"/>
  <c r="AA18" i="13"/>
  <c r="AA16" i="13"/>
  <c r="BA27" i="4" l="1"/>
  <c r="Z19" i="4"/>
  <c r="Z27" i="4"/>
  <c r="BA40" i="4" l="1"/>
  <c r="AZ15" i="4" l="1"/>
  <c r="BA46" i="13" l="1"/>
  <c r="BA76" i="13" s="1"/>
  <c r="BA18" i="4" l="1"/>
  <c r="AZ18" i="4"/>
  <c r="AY18" i="4"/>
  <c r="AW18" i="4"/>
  <c r="BA15" i="4"/>
  <c r="BA89" i="4"/>
  <c r="BA86" i="4"/>
  <c r="BA84" i="4"/>
  <c r="BA82" i="4"/>
  <c r="BA81" i="4"/>
  <c r="BA80" i="4"/>
  <c r="BA79" i="4"/>
  <c r="BA78" i="4"/>
  <c r="BA76" i="4"/>
  <c r="BA74" i="4"/>
  <c r="BA72" i="4"/>
  <c r="BA70" i="4"/>
  <c r="BA69" i="4"/>
  <c r="BA68" i="4"/>
  <c r="BA67" i="4"/>
  <c r="BA65" i="4"/>
  <c r="BA58" i="4"/>
  <c r="BA57" i="4"/>
  <c r="BA46" i="4"/>
  <c r="BA45" i="4"/>
  <c r="BA42" i="4"/>
  <c r="BA41" i="4"/>
  <c r="BA39" i="4"/>
  <c r="BA38" i="4"/>
  <c r="BA37" i="4"/>
  <c r="BA36" i="4"/>
  <c r="BA33" i="4"/>
  <c r="BA32" i="4"/>
  <c r="BA31" i="4"/>
  <c r="BA19" i="4"/>
  <c r="BA24" i="4"/>
  <c r="BA16" i="4"/>
  <c r="BA14" i="4"/>
  <c r="BA13" i="4"/>
  <c r="BA11" i="4"/>
  <c r="BA10" i="4"/>
  <c r="BA8" i="4"/>
  <c r="BA6" i="4"/>
  <c r="BB57" i="13" l="1"/>
  <c r="BB55" i="13"/>
  <c r="BB18" i="13"/>
  <c r="BB16" i="13"/>
  <c r="AZ20" i="5" l="1"/>
  <c r="AZ24" i="5" s="1"/>
  <c r="AZ37" i="5" l="1"/>
  <c r="AZ31" i="5"/>
  <c r="AZ35" i="5"/>
  <c r="AZ33" i="5"/>
  <c r="AZ29" i="5"/>
  <c r="AZ14" i="4" l="1"/>
  <c r="AZ13" i="4"/>
  <c r="Y57" i="13" l="1"/>
  <c r="Y55" i="13"/>
  <c r="Y18" i="13"/>
  <c r="Y16" i="13"/>
  <c r="X57" i="13"/>
  <c r="X55" i="13"/>
  <c r="X18" i="13"/>
  <c r="X16" i="13"/>
  <c r="W57" i="13"/>
  <c r="W55" i="13"/>
  <c r="W18" i="13"/>
  <c r="W16" i="13"/>
  <c r="AW32" i="4" l="1"/>
  <c r="AW31" i="4"/>
  <c r="AW19" i="4"/>
  <c r="AW29" i="4"/>
  <c r="AW28" i="4"/>
  <c r="AW25" i="4"/>
  <c r="AW24" i="4"/>
  <c r="AW22" i="4"/>
  <c r="AW16" i="4"/>
  <c r="AW10" i="4"/>
  <c r="AW8" i="4"/>
  <c r="AW6" i="4"/>
  <c r="AW33" i="4" l="1"/>
  <c r="AZ64" i="13"/>
  <c r="AY64" i="13"/>
  <c r="AX64" i="13"/>
  <c r="AW64" i="13"/>
  <c r="AZ61" i="13"/>
  <c r="AY61" i="13"/>
  <c r="AX61" i="13"/>
  <c r="AW61" i="13"/>
  <c r="AY23" i="2"/>
  <c r="AZ67" i="4" l="1"/>
  <c r="AZ63" i="4" l="1"/>
  <c r="AZ62" i="4"/>
  <c r="AZ89" i="4"/>
  <c r="AZ86" i="4"/>
  <c r="AZ84" i="4"/>
  <c r="AZ82" i="4"/>
  <c r="AZ81" i="4"/>
  <c r="AZ80" i="4"/>
  <c r="AZ79" i="4"/>
  <c r="AZ78" i="4"/>
  <c r="AZ76" i="4"/>
  <c r="AZ74" i="4"/>
  <c r="AZ70" i="4"/>
  <c r="AZ69" i="4"/>
  <c r="AZ68" i="4"/>
  <c r="AZ65" i="4"/>
  <c r="AZ59" i="4"/>
  <c r="AZ58" i="4"/>
  <c r="AZ57" i="4"/>
  <c r="AZ56" i="4"/>
  <c r="AZ55" i="4"/>
  <c r="AZ46" i="4"/>
  <c r="AZ45" i="4"/>
  <c r="AZ42" i="4"/>
  <c r="AZ41" i="4"/>
  <c r="AZ40" i="4"/>
  <c r="AZ39" i="4"/>
  <c r="AZ38" i="4"/>
  <c r="AZ37" i="4"/>
  <c r="AZ36" i="4"/>
  <c r="AZ33" i="4"/>
  <c r="AZ32" i="4"/>
  <c r="AZ31" i="4"/>
  <c r="AZ19" i="4"/>
  <c r="AZ29" i="4"/>
  <c r="AZ28" i="4"/>
  <c r="AZ25" i="4"/>
  <c r="AZ24" i="4"/>
  <c r="AZ22" i="4"/>
  <c r="AZ17" i="4"/>
  <c r="AZ16" i="4"/>
  <c r="AZ11" i="4"/>
  <c r="AZ10" i="4"/>
  <c r="AZ8" i="4"/>
  <c r="AZ6" i="4"/>
  <c r="AY39" i="2" l="1"/>
  <c r="AY37" i="2"/>
  <c r="AY35" i="2"/>
  <c r="AY31" i="2"/>
  <c r="AY29" i="2"/>
  <c r="AY28" i="2"/>
  <c r="AY26" i="2"/>
  <c r="AY24" i="2"/>
  <c r="AY22" i="2"/>
  <c r="AY21" i="2"/>
  <c r="AY20" i="2"/>
  <c r="AY17" i="2"/>
  <c r="AY15" i="2"/>
  <c r="AY13" i="2"/>
  <c r="AY11" i="2"/>
  <c r="AY10" i="2"/>
  <c r="AY8" i="2"/>
  <c r="AY6" i="2"/>
  <c r="AY5" i="2"/>
  <c r="U7" i="14" l="1"/>
  <c r="U10" i="14" s="1"/>
  <c r="U109" i="14" l="1"/>
  <c r="AQ109" i="14" l="1"/>
  <c r="U108" i="14"/>
  <c r="BA16" i="13"/>
  <c r="AQ108" i="14" l="1"/>
  <c r="AQ111" i="14" s="1"/>
  <c r="U111" i="14"/>
  <c r="U13" i="13"/>
  <c r="BA55" i="13"/>
  <c r="V16" i="13" l="1"/>
  <c r="U16" i="13"/>
  <c r="BA18" i="13"/>
  <c r="T57" i="13"/>
  <c r="T55" i="13"/>
  <c r="T18" i="13"/>
  <c r="T16" i="13"/>
  <c r="U55" i="13" l="1"/>
  <c r="V55" i="13"/>
  <c r="U18" i="13"/>
  <c r="V18" i="13"/>
  <c r="BA57" i="13"/>
  <c r="AX35" i="5"/>
  <c r="AX33" i="5"/>
  <c r="AX31" i="5"/>
  <c r="AX29" i="5"/>
  <c r="U57" i="13" l="1"/>
  <c r="V57" i="13"/>
  <c r="AW35" i="5"/>
  <c r="AV35" i="5"/>
  <c r="AU35" i="5"/>
  <c r="AW33" i="5"/>
  <c r="AV33" i="5"/>
  <c r="AU33" i="5"/>
  <c r="AW31" i="5"/>
  <c r="AV31" i="5"/>
  <c r="AU31" i="5"/>
  <c r="AW29" i="5"/>
  <c r="AV29" i="5"/>
  <c r="AU29" i="5"/>
  <c r="AW37" i="5" l="1"/>
  <c r="AV37" i="5"/>
  <c r="AU37" i="5"/>
  <c r="T109" i="14"/>
  <c r="T111" i="14" l="1"/>
  <c r="S109" i="14" l="1"/>
  <c r="Q109" i="14"/>
  <c r="Q111" i="14" s="1"/>
  <c r="R109" i="14"/>
  <c r="S57" i="13"/>
  <c r="S55" i="13"/>
  <c r="S18" i="13"/>
  <c r="S16" i="13"/>
  <c r="S108" i="14" l="1"/>
  <c r="S111" i="14" s="1"/>
  <c r="R57" i="13"/>
  <c r="R55" i="13"/>
  <c r="R18" i="13"/>
  <c r="R16" i="13"/>
  <c r="AY63" i="13"/>
  <c r="AY41" i="4"/>
  <c r="AY86" i="4"/>
  <c r="AY82" i="4"/>
  <c r="AY76" i="4"/>
  <c r="AY74" i="4"/>
  <c r="AY70" i="4"/>
  <c r="AY69" i="4"/>
  <c r="AY65" i="4"/>
  <c r="AY59" i="4"/>
  <c r="AY58" i="4"/>
  <c r="AY57" i="4"/>
  <c r="AY56" i="4"/>
  <c r="AY55" i="4"/>
  <c r="AY46" i="4"/>
  <c r="AY45" i="4"/>
  <c r="AY42" i="4"/>
  <c r="AY40" i="4"/>
  <c r="AY38" i="4"/>
  <c r="AY37" i="4"/>
  <c r="AY36" i="4"/>
  <c r="AY33" i="4"/>
  <c r="AY32" i="4"/>
  <c r="AY31" i="4"/>
  <c r="AY19" i="4"/>
  <c r="AY29" i="4"/>
  <c r="AY28" i="4"/>
  <c r="AY25" i="4"/>
  <c r="AY24" i="4"/>
  <c r="AY22" i="4"/>
  <c r="AY17" i="4"/>
  <c r="AY16" i="4"/>
  <c r="AY11" i="4"/>
  <c r="AY10" i="4"/>
  <c r="AY6" i="4"/>
  <c r="Q57" i="13"/>
  <c r="Q55" i="13"/>
  <c r="Q18" i="13"/>
  <c r="Q16" i="13"/>
  <c r="AZ67" i="13"/>
  <c r="AZ65" i="13"/>
  <c r="AZ63" i="13"/>
  <c r="AZ62" i="13"/>
  <c r="AZ59" i="13"/>
  <c r="AZ52" i="13"/>
  <c r="AZ51" i="13"/>
  <c r="AZ49" i="13"/>
  <c r="AZ48" i="13"/>
  <c r="AZ47" i="13"/>
  <c r="AZ45" i="13"/>
  <c r="AZ43" i="13"/>
  <c r="AZ41" i="13"/>
  <c r="AZ40" i="13"/>
  <c r="AZ39" i="13"/>
  <c r="AZ34" i="13"/>
  <c r="AZ32" i="13"/>
  <c r="AZ30" i="13"/>
  <c r="AZ29" i="13"/>
  <c r="AZ28" i="13"/>
  <c r="AZ27" i="13"/>
  <c r="AZ26" i="13"/>
  <c r="AZ24" i="13"/>
  <c r="AZ22" i="13"/>
  <c r="AZ21" i="13"/>
  <c r="AZ20" i="13"/>
  <c r="AZ13" i="13"/>
  <c r="AZ12" i="13"/>
  <c r="AZ10" i="13"/>
  <c r="AZ9" i="13"/>
  <c r="AZ8" i="13"/>
  <c r="AZ7" i="13"/>
  <c r="AZ5" i="13"/>
  <c r="Q20" i="5"/>
  <c r="F33" i="4"/>
  <c r="G33" i="4"/>
  <c r="H33" i="4"/>
  <c r="I33" i="4"/>
  <c r="O14" i="13"/>
  <c r="O18" i="13" s="1"/>
  <c r="AX22" i="13"/>
  <c r="AW22" i="13"/>
  <c r="AY65" i="13"/>
  <c r="AY62" i="13"/>
  <c r="AY59" i="13"/>
  <c r="AY52" i="13"/>
  <c r="AY51" i="13"/>
  <c r="AY49" i="13"/>
  <c r="AY48" i="13"/>
  <c r="AY47" i="13"/>
  <c r="AY43" i="13"/>
  <c r="AY41" i="13"/>
  <c r="AY40" i="13"/>
  <c r="AY39" i="13"/>
  <c r="AY32" i="13"/>
  <c r="AY30" i="13"/>
  <c r="AY29" i="13"/>
  <c r="AY28" i="13"/>
  <c r="AY27" i="13"/>
  <c r="AY24" i="13"/>
  <c r="AY22" i="13"/>
  <c r="AY21" i="13"/>
  <c r="AY20" i="13"/>
  <c r="AY13" i="13"/>
  <c r="AY12" i="13"/>
  <c r="AY10" i="13"/>
  <c r="AY9" i="13"/>
  <c r="AY8" i="13"/>
  <c r="AY7" i="13"/>
  <c r="AX10" i="13"/>
  <c r="AW10" i="13"/>
  <c r="AX49" i="13"/>
  <c r="AX30" i="13"/>
  <c r="AW49" i="13"/>
  <c r="AW30" i="13"/>
  <c r="M50" i="5"/>
  <c r="L50" i="5"/>
  <c r="K50" i="5"/>
  <c r="J50" i="5"/>
  <c r="I50" i="5"/>
  <c r="H50" i="5"/>
  <c r="G50" i="5"/>
  <c r="F50" i="5"/>
  <c r="E50" i="5"/>
  <c r="D50" i="5"/>
  <c r="C50" i="5"/>
  <c r="B50" i="5"/>
  <c r="AW48" i="5"/>
  <c r="AV48" i="5"/>
  <c r="AU48" i="5"/>
  <c r="AW46" i="5"/>
  <c r="AV46" i="5"/>
  <c r="AU46" i="5"/>
  <c r="AW44" i="5"/>
  <c r="AV44" i="5"/>
  <c r="AU44" i="5"/>
  <c r="AW42" i="5"/>
  <c r="AV42" i="5"/>
  <c r="AU42" i="5"/>
  <c r="AW23" i="5"/>
  <c r="AV23" i="5"/>
  <c r="AW22" i="5"/>
  <c r="AV22" i="5"/>
  <c r="AW19" i="5"/>
  <c r="AV19" i="5"/>
  <c r="AW18" i="5"/>
  <c r="AV18" i="5"/>
  <c r="AU23" i="5"/>
  <c r="AU22" i="5"/>
  <c r="AU19" i="5"/>
  <c r="AU18" i="5"/>
  <c r="M20" i="5"/>
  <c r="M24" i="5" s="1"/>
  <c r="M16" i="13" s="1"/>
  <c r="L20" i="5"/>
  <c r="L24" i="5" s="1"/>
  <c r="K20" i="5"/>
  <c r="K24" i="5" s="1"/>
  <c r="J20" i="5"/>
  <c r="J24" i="5" s="1"/>
  <c r="I20" i="5"/>
  <c r="I24" i="5" s="1"/>
  <c r="H20" i="5"/>
  <c r="H24" i="5" s="1"/>
  <c r="G20" i="5"/>
  <c r="G24" i="5" s="1"/>
  <c r="G16" i="13" s="1"/>
  <c r="F20" i="5"/>
  <c r="F24" i="5" s="1"/>
  <c r="E20" i="5"/>
  <c r="E24" i="5" s="1"/>
  <c r="D20" i="5"/>
  <c r="D24" i="5" s="1"/>
  <c r="C20" i="5"/>
  <c r="C24" i="5" s="1"/>
  <c r="C55" i="13" s="1"/>
  <c r="B20" i="5"/>
  <c r="B24" i="5" s="1"/>
  <c r="K66" i="13"/>
  <c r="O66" i="13"/>
  <c r="O55" i="13"/>
  <c r="K53" i="13"/>
  <c r="O53" i="13"/>
  <c r="O57" i="13" s="1"/>
  <c r="K44" i="13"/>
  <c r="O44" i="13"/>
  <c r="K25" i="13"/>
  <c r="K33" i="13"/>
  <c r="O33" i="13"/>
  <c r="O25" i="13"/>
  <c r="P66" i="13"/>
  <c r="N66" i="13"/>
  <c r="P55" i="13"/>
  <c r="N55" i="13"/>
  <c r="P53" i="13"/>
  <c r="P57" i="13" s="1"/>
  <c r="N53" i="13"/>
  <c r="N57" i="13" s="1"/>
  <c r="P44" i="13"/>
  <c r="N44" i="13"/>
  <c r="P33" i="13"/>
  <c r="N33" i="13"/>
  <c r="P25" i="13"/>
  <c r="N25" i="13"/>
  <c r="P16" i="13"/>
  <c r="O16" i="13"/>
  <c r="N16" i="13"/>
  <c r="P14" i="13"/>
  <c r="P18" i="13" s="1"/>
  <c r="N14" i="13"/>
  <c r="N18" i="13" s="1"/>
  <c r="AW7" i="13"/>
  <c r="AW8" i="13"/>
  <c r="AW9" i="13"/>
  <c r="AW12" i="13"/>
  <c r="AW13" i="13"/>
  <c r="AW20" i="13"/>
  <c r="AW21" i="13"/>
  <c r="AW24" i="13"/>
  <c r="AW27" i="13"/>
  <c r="AW28" i="13"/>
  <c r="AW29" i="13"/>
  <c r="AW32" i="13"/>
  <c r="AW39" i="13"/>
  <c r="AW40" i="13"/>
  <c r="AW41" i="13"/>
  <c r="AW43" i="13"/>
  <c r="AW47" i="13"/>
  <c r="AW48" i="13"/>
  <c r="AW51" i="13"/>
  <c r="AW52" i="13"/>
  <c r="AW59" i="13"/>
  <c r="AW62" i="13"/>
  <c r="AW63" i="13"/>
  <c r="AW65" i="13"/>
  <c r="M66" i="13"/>
  <c r="M53" i="13"/>
  <c r="M44" i="13"/>
  <c r="M33" i="13"/>
  <c r="M25" i="13"/>
  <c r="M14" i="13"/>
  <c r="L53" i="13"/>
  <c r="L14" i="13"/>
  <c r="L25" i="13"/>
  <c r="L33" i="13"/>
  <c r="L44" i="13"/>
  <c r="L66" i="13"/>
  <c r="AX43" i="13"/>
  <c r="AX41" i="13"/>
  <c r="AX40" i="13"/>
  <c r="AX39" i="13"/>
  <c r="J44" i="13"/>
  <c r="I44" i="13"/>
  <c r="H44" i="13"/>
  <c r="G44" i="13"/>
  <c r="F44" i="13"/>
  <c r="E44" i="13"/>
  <c r="D44" i="13"/>
  <c r="C44" i="13"/>
  <c r="B44" i="13"/>
  <c r="AX65" i="13"/>
  <c r="AX63" i="13"/>
  <c r="AX62" i="13"/>
  <c r="AX59" i="13"/>
  <c r="AX52" i="13"/>
  <c r="AX51" i="13"/>
  <c r="AX48" i="13"/>
  <c r="AX47" i="13"/>
  <c r="AX32" i="13"/>
  <c r="AX29" i="13"/>
  <c r="AX28" i="13"/>
  <c r="AX27" i="13"/>
  <c r="AX24" i="13"/>
  <c r="AX21" i="13"/>
  <c r="AX20" i="13"/>
  <c r="AX13" i="13"/>
  <c r="AX12" i="13"/>
  <c r="AX9" i="13"/>
  <c r="AX8" i="13"/>
  <c r="AX7" i="13"/>
  <c r="B53" i="13"/>
  <c r="J66" i="13"/>
  <c r="I66" i="13"/>
  <c r="H66" i="13"/>
  <c r="F66" i="13"/>
  <c r="E66" i="13"/>
  <c r="D66" i="13"/>
  <c r="C66" i="13"/>
  <c r="B66" i="13"/>
  <c r="I53" i="13"/>
  <c r="H53" i="13"/>
  <c r="F53" i="13"/>
  <c r="E53" i="13"/>
  <c r="D53" i="13"/>
  <c r="C53" i="13"/>
  <c r="J53" i="13"/>
  <c r="J33" i="13"/>
  <c r="I33" i="13"/>
  <c r="H33" i="13"/>
  <c r="F33" i="13"/>
  <c r="E33" i="13"/>
  <c r="D33" i="13"/>
  <c r="C33" i="13"/>
  <c r="B33" i="13"/>
  <c r="I25" i="13"/>
  <c r="H25" i="13"/>
  <c r="F25" i="13"/>
  <c r="E25" i="13"/>
  <c r="D25" i="13"/>
  <c r="C25" i="13"/>
  <c r="B25" i="13"/>
  <c r="J25" i="13"/>
  <c r="F14" i="13"/>
  <c r="E14" i="13"/>
  <c r="D14" i="13"/>
  <c r="C14" i="13"/>
  <c r="B14" i="13"/>
  <c r="J14" i="13"/>
  <c r="I14" i="13"/>
  <c r="H14" i="13"/>
  <c r="G66" i="13"/>
  <c r="G53" i="13"/>
  <c r="G33" i="13"/>
  <c r="G25" i="13"/>
  <c r="G14" i="13"/>
  <c r="AX46" i="13" l="1"/>
  <c r="AZ46" i="13"/>
  <c r="AZ55" i="13" s="1"/>
  <c r="AW46" i="13"/>
  <c r="AY46" i="13"/>
  <c r="AY53" i="13" s="1"/>
  <c r="F109" i="14"/>
  <c r="AW14" i="13"/>
  <c r="C57" i="13"/>
  <c r="AW44" i="13"/>
  <c r="AY25" i="13"/>
  <c r="J57" i="13"/>
  <c r="AZ66" i="13"/>
  <c r="AY44" i="13"/>
  <c r="AZ14" i="13"/>
  <c r="AZ18" i="13" s="1"/>
  <c r="AW33" i="13"/>
  <c r="AX33" i="13"/>
  <c r="AW66" i="13"/>
  <c r="AV20" i="5"/>
  <c r="AV24" i="5" s="1"/>
  <c r="AX5" i="13" s="1"/>
  <c r="AX16" i="13" s="1"/>
  <c r="R108" i="14"/>
  <c r="R111" i="14" s="1"/>
  <c r="AZ33" i="13"/>
  <c r="AW20" i="5"/>
  <c r="AW24" i="5" s="1"/>
  <c r="AY5" i="13" s="1"/>
  <c r="AV50" i="5"/>
  <c r="AZ16" i="13"/>
  <c r="AX14" i="13"/>
  <c r="I18" i="13"/>
  <c r="J16" i="13"/>
  <c r="M57" i="13"/>
  <c r="D109" i="14"/>
  <c r="E55" i="13"/>
  <c r="E18" i="13"/>
  <c r="H55" i="13"/>
  <c r="H18" i="13"/>
  <c r="H16" i="13"/>
  <c r="H57" i="13"/>
  <c r="L16" i="13"/>
  <c r="L57" i="13"/>
  <c r="L55" i="13"/>
  <c r="D16" i="13"/>
  <c r="D55" i="13"/>
  <c r="F16" i="13"/>
  <c r="F55" i="13"/>
  <c r="B55" i="13"/>
  <c r="B57" i="13"/>
  <c r="B18" i="13"/>
  <c r="B16" i="13"/>
  <c r="M55" i="13"/>
  <c r="P109" i="14"/>
  <c r="D18" i="13"/>
  <c r="M18" i="13"/>
  <c r="AU20" i="5"/>
  <c r="AU24" i="5" s="1"/>
  <c r="AW5" i="13" s="1"/>
  <c r="AW16" i="13" s="1"/>
  <c r="AU50" i="5"/>
  <c r="D57" i="13"/>
  <c r="AW53" i="13"/>
  <c r="AW25" i="13"/>
  <c r="AX44" i="13"/>
  <c r="J18" i="13"/>
  <c r="AW50" i="5"/>
  <c r="AY66" i="13"/>
  <c r="L18" i="13"/>
  <c r="AZ53" i="13"/>
  <c r="AZ57" i="13" s="1"/>
  <c r="I109" i="14"/>
  <c r="F57" i="13"/>
  <c r="AX66" i="13"/>
  <c r="AZ44" i="13"/>
  <c r="AY33" i="13"/>
  <c r="K18" i="13"/>
  <c r="K55" i="13"/>
  <c r="K57" i="13"/>
  <c r="K16" i="13"/>
  <c r="F18" i="13"/>
  <c r="G57" i="13"/>
  <c r="K109" i="14"/>
  <c r="AX53" i="13"/>
  <c r="G18" i="13"/>
  <c r="C18" i="13"/>
  <c r="M109" i="14"/>
  <c r="E57" i="13"/>
  <c r="E16" i="13"/>
  <c r="AY14" i="13"/>
  <c r="I55" i="13"/>
  <c r="G55" i="13"/>
  <c r="C16" i="13"/>
  <c r="AX25" i="13"/>
  <c r="AZ25" i="13"/>
  <c r="G109" i="14"/>
  <c r="J55" i="13"/>
  <c r="I57" i="13"/>
  <c r="I16" i="13"/>
  <c r="AX18" i="13" l="1"/>
  <c r="B109" i="14"/>
  <c r="AY18" i="13"/>
  <c r="N109" i="14"/>
  <c r="N108" i="14" s="1"/>
  <c r="AY57" i="13"/>
  <c r="AX55" i="13"/>
  <c r="AY16" i="13"/>
  <c r="AY55" i="13"/>
  <c r="AX57" i="13"/>
  <c r="P108" i="14"/>
  <c r="P111" i="14" s="1"/>
  <c r="AW18" i="13"/>
  <c r="H109" i="14"/>
  <c r="AW57" i="13"/>
  <c r="C109" i="14"/>
  <c r="O109" i="14"/>
  <c r="AW55" i="13"/>
  <c r="E109" i="14"/>
  <c r="J109" i="14"/>
  <c r="L109" i="14"/>
  <c r="AO109" i="14"/>
  <c r="AM109" i="14"/>
  <c r="AP109" i="14"/>
  <c r="AN109" i="14"/>
  <c r="B108" i="14" l="1"/>
  <c r="B111" i="14" s="1"/>
  <c r="F108" i="14"/>
  <c r="F111" i="14" s="1"/>
  <c r="I108" i="14"/>
  <c r="I111" i="14" s="1"/>
  <c r="C108" i="14"/>
  <c r="C111" i="14" s="1"/>
  <c r="M108" i="14"/>
  <c r="M111" i="14" s="1"/>
  <c r="J108" i="14"/>
  <c r="J111" i="14" s="1"/>
  <c r="L108" i="14"/>
  <c r="L111" i="14" s="1"/>
  <c r="E108" i="14"/>
  <c r="E111" i="14" s="1"/>
  <c r="D108" i="14"/>
  <c r="D111" i="14" s="1"/>
  <c r="K108" i="14"/>
  <c r="K111" i="14" s="1"/>
  <c r="H108" i="14"/>
  <c r="H111" i="14" s="1"/>
  <c r="G108" i="14"/>
  <c r="G111" i="14" s="1"/>
  <c r="O108" i="14"/>
  <c r="O111" i="14" s="1"/>
  <c r="N111" i="14"/>
  <c r="AN108" i="14" l="1"/>
  <c r="AN111" i="14" s="1"/>
  <c r="AO108" i="14"/>
  <c r="AO111" i="14" s="1"/>
  <c r="AP108" i="14"/>
  <c r="AP111" i="14" s="1"/>
  <c r="AM108" i="14"/>
  <c r="AM111" i="14" s="1"/>
</calcChain>
</file>

<file path=xl/sharedStrings.xml><?xml version="1.0" encoding="utf-8"?>
<sst xmlns="http://schemas.openxmlformats.org/spreadsheetml/2006/main" count="1980" uniqueCount="368">
  <si>
    <t>NXP Semiconductors</t>
  </si>
  <si>
    <t>Q2 2010</t>
  </si>
  <si>
    <t>Q3 2010</t>
  </si>
  <si>
    <t>Standard Products</t>
  </si>
  <si>
    <t>Corporate and Other</t>
  </si>
  <si>
    <t>Divested Home Activities</t>
  </si>
  <si>
    <t>Total NXP revenue</t>
  </si>
  <si>
    <t>($ in millions)</t>
  </si>
  <si>
    <t>Q1 2010</t>
  </si>
  <si>
    <t>Revenue</t>
  </si>
  <si>
    <t>Gross profit</t>
  </si>
  <si>
    <t>Operating income (loss)</t>
  </si>
  <si>
    <t>GAAP gross profit</t>
  </si>
  <si>
    <t>Non-GAAP gross profit</t>
  </si>
  <si>
    <t>PPA effects</t>
  </si>
  <si>
    <t>Restructuring</t>
  </si>
  <si>
    <t>Automotive</t>
  </si>
  <si>
    <t>Identification</t>
  </si>
  <si>
    <t>Total HPMS</t>
  </si>
  <si>
    <t>Q4 2010</t>
  </si>
  <si>
    <t>     Product Revenue</t>
  </si>
  <si>
    <t>Impairment</t>
  </si>
  <si>
    <t>Cost of revenue</t>
  </si>
  <si>
    <t>Total operating expenses</t>
  </si>
  <si>
    <t>Other income (expense)</t>
  </si>
  <si>
    <t>Financial income (expense):</t>
  </si>
  <si>
    <t>Income (loss) before income taxes</t>
  </si>
  <si>
    <t>Results relating to equity-accounted investees</t>
  </si>
  <si>
    <t>Income (loss) from continuing operations</t>
  </si>
  <si>
    <t>Net income (loss)</t>
  </si>
  <si>
    <t>Net income (loss) attributable to stockholders</t>
  </si>
  <si>
    <t>Net income (loss) attributable to stockholders per common share in $:</t>
  </si>
  <si>
    <t>Basic earnings per common share in $</t>
  </si>
  <si>
    <t xml:space="preserve">Net income (loss) </t>
  </si>
  <si>
    <t>Diluted earnings per common share in $</t>
  </si>
  <si>
    <t xml:space="preserve">Income (loss) from continuing operations </t>
  </si>
  <si>
    <t>Weighted average number of shares of common stock used in computing per share amounts (in thousands):</t>
  </si>
  <si>
    <t xml:space="preserve"> - Basic</t>
  </si>
  <si>
    <t xml:space="preserve"> - Diluted</t>
  </si>
  <si>
    <t>Assets</t>
  </si>
  <si>
    <t>Current assets:</t>
  </si>
  <si>
    <t>Cash and cash equivalents</t>
  </si>
  <si>
    <t>Assets held for sale</t>
  </si>
  <si>
    <t>Current assets of discontinued operations</t>
  </si>
  <si>
    <t>Inventories</t>
  </si>
  <si>
    <t>Other current assets</t>
  </si>
  <si>
    <t>Total current assets</t>
  </si>
  <si>
    <t>Non-current assets:</t>
  </si>
  <si>
    <t>Non-current assets of discontinued operations</t>
  </si>
  <si>
    <t>Other non-current assets</t>
  </si>
  <si>
    <t>Property, plant and equipment</t>
  </si>
  <si>
    <t>Goodwill</t>
  </si>
  <si>
    <t>Total non-current assets</t>
  </si>
  <si>
    <t>Total assets</t>
  </si>
  <si>
    <t>Liabilities and equity</t>
  </si>
  <si>
    <t>Current liabilities:</t>
  </si>
  <si>
    <t>Accounts payable</t>
  </si>
  <si>
    <t>Liabilities held for sale</t>
  </si>
  <si>
    <t>Current liabilities of discontinued operations</t>
  </si>
  <si>
    <t>Short-term debt</t>
  </si>
  <si>
    <t>Total current liabilities</t>
  </si>
  <si>
    <t>Non-current liabilities:</t>
  </si>
  <si>
    <t>Long-term debt</t>
  </si>
  <si>
    <t>Non-current liabilities of discontinued operations</t>
  </si>
  <si>
    <t>Other non-current liabilities</t>
  </si>
  <si>
    <t>Total non-current liabilities</t>
  </si>
  <si>
    <t>Non-controlling interests</t>
  </si>
  <si>
    <t>Stockholder's equity</t>
  </si>
  <si>
    <t>Total equity</t>
  </si>
  <si>
    <t>Total liabilities and equity</t>
  </si>
  <si>
    <t>Cash Flows from operating activities</t>
  </si>
  <si>
    <t>(Income) loss from discontinued operations, net of tax</t>
  </si>
  <si>
    <t>Depreciation and amortization</t>
  </si>
  <si>
    <t>Net (gain) loss on sale of assets</t>
  </si>
  <si>
    <t>Other items</t>
  </si>
  <si>
    <t>Net cash provided by (used for) operating activities</t>
  </si>
  <si>
    <t>Cash flows from investing activities:</t>
  </si>
  <si>
    <t>Capital expenditures on property, plant and equipment</t>
  </si>
  <si>
    <t>Proceeds from disposals of property, plant and equipment</t>
  </si>
  <si>
    <t>Proceeds from disposals of assets held for sale</t>
  </si>
  <si>
    <t>Proceeds from (cash payments related to) sale of interests in businesses</t>
  </si>
  <si>
    <t>Net cash (used for) provided by investing activities</t>
  </si>
  <si>
    <t>Cash flows from financing activities:</t>
  </si>
  <si>
    <t>Amounts drawn under the revolving credit facility</t>
  </si>
  <si>
    <t>Repayments under the revolving credit facility</t>
  </si>
  <si>
    <t>Repurchase of long-term debt</t>
  </si>
  <si>
    <t>Net proceeds from the issuance of long-term debt</t>
  </si>
  <si>
    <t>Principal payments on long-term debt</t>
  </si>
  <si>
    <t>Net proceeds from the issuance of common stock</t>
  </si>
  <si>
    <t>Net cash provided by (used for) financing activities</t>
  </si>
  <si>
    <t>Net cash provided by (used for) continuing operations</t>
  </si>
  <si>
    <t>Cash flows from discontinued operations:</t>
  </si>
  <si>
    <t>Net cash provided by (used for) investing activities</t>
  </si>
  <si>
    <t>Net cash provided by (used for) discontinued operations</t>
  </si>
  <si>
    <t>Net cash provided by (used for) continuing and discontinued operations</t>
  </si>
  <si>
    <t>Effect of changes in exchange  rate on cash positions</t>
  </si>
  <si>
    <t>Increase (decrease) in cash and cash equivalents</t>
  </si>
  <si>
    <t>Cash and cash equivalents at beginning of period</t>
  </si>
  <si>
    <t>Cash and cash equivalents at  end of period-continuing operations</t>
  </si>
  <si>
    <t>Research and development</t>
  </si>
  <si>
    <t>Net Income</t>
  </si>
  <si>
    <r>
      <t xml:space="preserve">     </t>
    </r>
    <r>
      <rPr>
        <sz val="10"/>
        <color indexed="8"/>
        <rFont val="Arial"/>
        <family val="2"/>
      </rPr>
      <t>Depreciation</t>
    </r>
  </si>
  <si>
    <t xml:space="preserve">     Amortization</t>
  </si>
  <si>
    <t>Results of equity-accounted investees</t>
  </si>
  <si>
    <t>Adjusted EBITDA</t>
  </si>
  <si>
    <t>restructuring</t>
  </si>
  <si>
    <t>other incidental items</t>
  </si>
  <si>
    <t>-</t>
  </si>
  <si>
    <t xml:space="preserve">Income (loss) from discontinued operations </t>
  </si>
  <si>
    <t>Income (loss) from discontinued operations</t>
  </si>
  <si>
    <t>Less: cash and cash equivalents at end of period-discontinued operations</t>
  </si>
  <si>
    <t>Cash and cash equivalents at end of period</t>
  </si>
  <si>
    <t>Q1 2011</t>
  </si>
  <si>
    <t>GAAP Condensed consolidated statements of operations (unaudited)</t>
  </si>
  <si>
    <t>Condensed consolidated balance sheets (unaudited)</t>
  </si>
  <si>
    <t>Condensed consolidated statements of cash flows (unaudited)</t>
  </si>
  <si>
    <t>Revenue by Segment (unaudited)</t>
  </si>
  <si>
    <t xml:space="preserve">Financial Reconciliation - GAAP to non-GAAP (unaudited) </t>
  </si>
  <si>
    <t>Net (income) loss attributable to non-controlling interests</t>
  </si>
  <si>
    <t>Adjustments to reconcile net income (loss) to net cash provided by (used for):</t>
  </si>
  <si>
    <t>Q2 2011</t>
  </si>
  <si>
    <t>(Gain) loss on extinguishment of debt</t>
  </si>
  <si>
    <t xml:space="preserve">  (Increase) decrease in trade receivables</t>
  </si>
  <si>
    <t xml:space="preserve">  (Increase) decrease in inventories</t>
  </si>
  <si>
    <t xml:space="preserve">  Increase (decrease) in trade payables</t>
  </si>
  <si>
    <t xml:space="preserve">  (Increase) decrease in other receivables</t>
  </si>
  <si>
    <t xml:space="preserve">  Increase (decrease) in other payables</t>
  </si>
  <si>
    <t xml:space="preserve">Exchange differences </t>
  </si>
  <si>
    <t>Q3 2011</t>
  </si>
  <si>
    <t>Q4 2011</t>
  </si>
  <si>
    <t>Benefit (provision) for income taxes</t>
  </si>
  <si>
    <t>Income (loss) from discontinued operations, net of tax</t>
  </si>
  <si>
    <t xml:space="preserve">   Income (loss) from discontinued operations</t>
  </si>
  <si>
    <t xml:space="preserve">  Financial (income) expense</t>
  </si>
  <si>
    <t>Trailing 12 month adjusted EBITDA</t>
  </si>
  <si>
    <t xml:space="preserve">    (Benefit) provision for income taxes</t>
  </si>
  <si>
    <t>Q1 2012</t>
  </si>
  <si>
    <t>Selling, general and administrative</t>
  </si>
  <si>
    <t>High Performance Mixed Signal</t>
  </si>
  <si>
    <t>Revenue - High Performance Mixed Signal Focus Areas (unaudited)</t>
  </si>
  <si>
    <t>Q2 2012</t>
  </si>
  <si>
    <t>Q3 2012</t>
  </si>
  <si>
    <t>Q4 2012</t>
  </si>
  <si>
    <t>Identified intangible assets</t>
  </si>
  <si>
    <t>Other incidentals</t>
  </si>
  <si>
    <t>Other adjustments</t>
  </si>
  <si>
    <t>GAAP Gross Margin</t>
  </si>
  <si>
    <t>Non-GAAP Gross Margin</t>
  </si>
  <si>
    <t>GAAP research and development</t>
  </si>
  <si>
    <t>Non-GAAP research and development</t>
  </si>
  <si>
    <t>GAAP selling, general and administrative</t>
  </si>
  <si>
    <t>GAAP operating income (loss)</t>
  </si>
  <si>
    <t>Non-GAAP operating income (loss)</t>
  </si>
  <si>
    <t>GAAP Operating Margin</t>
  </si>
  <si>
    <t>Non-GAAP Operating Margin</t>
  </si>
  <si>
    <t>GAAP financial income (expense)</t>
  </si>
  <si>
    <t>Foreign exchange gain (loss) on debt</t>
  </si>
  <si>
    <t>Other financial expense</t>
  </si>
  <si>
    <t>Non-GAAP Financial income (expense)</t>
  </si>
  <si>
    <t>High Performance Mixed Signal (HPMS)</t>
  </si>
  <si>
    <t>Product Revenue</t>
  </si>
  <si>
    <t>Total Revenue</t>
  </si>
  <si>
    <t>HPMS Revenue</t>
  </si>
  <si>
    <t>Percent of Total Revenue</t>
  </si>
  <si>
    <t>HPMS segment GAAP gross profit</t>
  </si>
  <si>
    <t>HPMS segment non-GAAP gross profit</t>
  </si>
  <si>
    <t>HPMS segment GAAP gross margin</t>
  </si>
  <si>
    <t>HPMS segment non-GAAP gross margin</t>
  </si>
  <si>
    <t>HPMS segment GAAP operating profit</t>
  </si>
  <si>
    <t>HPMS segment non-GAAP operating profit</t>
  </si>
  <si>
    <t>HPMS segment GAAP operating margin</t>
  </si>
  <si>
    <t>HPMS segment non-GAAP operating margin</t>
  </si>
  <si>
    <t>Standard Products Revenue</t>
  </si>
  <si>
    <t>Standard Products segment GAAP gross margin</t>
  </si>
  <si>
    <t>Standard Products segment non-GAAP gross margin</t>
  </si>
  <si>
    <t>Standard Products segment GAAP operating margin</t>
  </si>
  <si>
    <t>Standard Products segment non-GAAP operating margin</t>
  </si>
  <si>
    <t>Corporate and Other Revenue</t>
  </si>
  <si>
    <t>Corporate and Other segment GAAP gross margin</t>
  </si>
  <si>
    <t>Corporate and Other segment non-GAAP gross margin</t>
  </si>
  <si>
    <t>Corporate and Other segment GAAP operating margin</t>
  </si>
  <si>
    <t>Corporate and Other segment non-GAAP operating margin</t>
  </si>
  <si>
    <t>Divested Home Activities Revenue</t>
  </si>
  <si>
    <t>Divested Home Activities segment GAAP gross profit</t>
  </si>
  <si>
    <t>Divested Home Activities segment non-GAAP gross profit</t>
  </si>
  <si>
    <t>Divested Home Activities segment GAAP gross margin</t>
  </si>
  <si>
    <t>Divested Home Activities segment non-GAAP gross margin</t>
  </si>
  <si>
    <t>Divested Home Activities segment GAAP operating profit</t>
  </si>
  <si>
    <t>Divested Home Activities segment non-GAAP operating profit</t>
  </si>
  <si>
    <t>Divested Home Activities segment GAAP operating margin</t>
  </si>
  <si>
    <t>Divested Home Activities segment non-GAAP operating margin</t>
  </si>
  <si>
    <t>Corporate and Other segment GAAP gross profit</t>
  </si>
  <si>
    <t>Corporate and Other segment non-GAAP gross profit</t>
  </si>
  <si>
    <t>Corporate and Other segment GAAP operating profit</t>
  </si>
  <si>
    <t>Corporate and Other segment non-GAAP operating profit</t>
  </si>
  <si>
    <t>Standard Products segment GAAP gross profit</t>
  </si>
  <si>
    <t>Standard Products segment non-GAAP gross profit</t>
  </si>
  <si>
    <t>Standard Products segment GAAP operating profit</t>
  </si>
  <si>
    <t>Standard Products segment non-GAAP operating profit</t>
  </si>
  <si>
    <t>Industrial &amp; Infrastructure</t>
  </si>
  <si>
    <t>Portable &amp; Computing</t>
  </si>
  <si>
    <t>GAAP other income (expense)</t>
  </si>
  <si>
    <t>Non-GAAP other income (expense)</t>
  </si>
  <si>
    <t>Non-GAAP selling, general and administrative</t>
  </si>
  <si>
    <t xml:space="preserve">   Other adjustments</t>
  </si>
  <si>
    <t>Purchase of identified intangible assets</t>
  </si>
  <si>
    <t>Accounts receivable - net</t>
  </si>
  <si>
    <t>Stock-based compensation</t>
  </si>
  <si>
    <t>Proceeds from return of equity investment</t>
  </si>
  <si>
    <t>Q1 2013</t>
  </si>
  <si>
    <t>Q2 2013</t>
  </si>
  <si>
    <t>Q3 2013</t>
  </si>
  <si>
    <t>Q4 2013</t>
  </si>
  <si>
    <t>Free Cash Flow (unaudited)</t>
  </si>
  <si>
    <t xml:space="preserve">Net cash provided by (used for) operating activities </t>
  </si>
  <si>
    <t>Non-GAAP free cash flow</t>
  </si>
  <si>
    <t>Non-GAAP free cash flow as a percent of Revenue</t>
  </si>
  <si>
    <t xml:space="preserve">   Net capital expenditures on property, plant and equipment</t>
  </si>
  <si>
    <t>Purchase of non-controlling interest shares</t>
  </si>
  <si>
    <t>Q1 2014</t>
  </si>
  <si>
    <t>Q2 2014</t>
  </si>
  <si>
    <t>Q3 2014</t>
  </si>
  <si>
    <t>Q4 2014</t>
  </si>
  <si>
    <t>Non-Cash Financing</t>
  </si>
  <si>
    <t>Exchange of Term Loan C for Term Loan D</t>
  </si>
  <si>
    <t>Exchange of Term Loan A1 for Term Loan E</t>
  </si>
  <si>
    <t>Secure Identification Solutions</t>
  </si>
  <si>
    <t>Secure Connected Devices</t>
  </si>
  <si>
    <t>Revenue structure 2014</t>
  </si>
  <si>
    <t>Revenue structure 2015</t>
  </si>
  <si>
    <t>Other</t>
  </si>
  <si>
    <t>Proceeds from the sale of warrants</t>
  </si>
  <si>
    <t>Cash paid for Notes hedge derivatives</t>
  </si>
  <si>
    <t>Non-cash interest expense on convertible Notes</t>
  </si>
  <si>
    <t>Changes in fair value of warrant liability</t>
  </si>
  <si>
    <t>Q1 2015</t>
  </si>
  <si>
    <t>Q2 2015</t>
  </si>
  <si>
    <t>Q3 2015</t>
  </si>
  <si>
    <t>Q4 2015</t>
  </si>
  <si>
    <t>Hold-back payments on prior acquisitions</t>
  </si>
  <si>
    <t>Purchase of interests in businesses, net of cash acquired</t>
  </si>
  <si>
    <t>Proceeds from the issuance of long-term debt</t>
  </si>
  <si>
    <t>Cash paid for debt issuance costs</t>
  </si>
  <si>
    <t xml:space="preserve">  Other financial income (expense)</t>
  </si>
  <si>
    <t>As of Q4 2015, this line item is included in 'Other non-current assets'.</t>
  </si>
  <si>
    <t xml:space="preserve">  (Increase) decrease in other non-current assets</t>
  </si>
  <si>
    <t>Merger-related costs</t>
  </si>
  <si>
    <t>GAAP amortization of acquisition-related intangible assets</t>
  </si>
  <si>
    <t>Non-GAAP amortization of acquisition-related intangible assets</t>
  </si>
  <si>
    <t>1)</t>
  </si>
  <si>
    <t>2)</t>
  </si>
  <si>
    <t>3)</t>
  </si>
  <si>
    <t>Amortization of debt issuance costs</t>
  </si>
  <si>
    <t xml:space="preserve">Purchase accounting effect on inventory  </t>
  </si>
  <si>
    <r>
      <t xml:space="preserve">  Interest income (expense), net </t>
    </r>
    <r>
      <rPr>
        <sz val="9"/>
        <color rgb="FFFF0000"/>
        <rFont val="Arial"/>
        <family val="2"/>
      </rPr>
      <t>(3)</t>
    </r>
  </si>
  <si>
    <r>
      <t xml:space="preserve">Amortization of acquisition-related intangible assets </t>
    </r>
    <r>
      <rPr>
        <sz val="9"/>
        <color rgb="FFFF0000"/>
        <rFont val="Arial"/>
        <family val="2"/>
      </rPr>
      <t>(2)</t>
    </r>
  </si>
  <si>
    <r>
      <t xml:space="preserve">  Foreign exchange gain (loss) </t>
    </r>
    <r>
      <rPr>
        <sz val="9"/>
        <color rgb="FFFF0000"/>
        <rFont val="Arial"/>
        <family val="2"/>
      </rPr>
      <t>(3)</t>
    </r>
  </si>
  <si>
    <r>
      <t xml:space="preserve">  Changes in fair value of warrant liability </t>
    </r>
    <r>
      <rPr>
        <sz val="9"/>
        <color rgb="FFFF0000"/>
        <rFont val="Arial"/>
        <family val="2"/>
      </rPr>
      <t>(3)</t>
    </r>
  </si>
  <si>
    <t>As of Q4 2015, these line items are shown separately due to the restructuring activity as a result of our merger with FSL.  Prior to Q4 2015 these amounts were included in 'Accrued liabilities' and 'Other non-current liabilities'</t>
  </si>
  <si>
    <t>As of Q4 2015, this line item is shown separately due to materiality considerations.  Prior to Q4 2015 these amounts are included in 'Other non-current liabilities'.</t>
  </si>
  <si>
    <t>As of Q4 2015, this line item is shown separatly due to the signifigance of the activity.  Prior to Q4 2015 this activity was included in 'Selling, general and administrative'.</t>
  </si>
  <si>
    <t>As of Q4 2015, these line items are included in 'Other financial income (expense)'.</t>
  </si>
  <si>
    <t xml:space="preserve">     - Trade receivables and the current parts of both other receivables and deferred tax assets are grouped in '(Increase) decrease in receivables'.</t>
  </si>
  <si>
    <t xml:space="preserve">     - The non-current parts of both other receivables and deferred tax assets are grouped in '(Increase) decrease in other non-current assets'.</t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</si>
  <si>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Amortization of acquisition-related intangible assets</t>
    </r>
  </si>
  <si>
    <r>
      <rPr>
        <sz val="9"/>
        <color rgb="FFFF0000"/>
        <rFont val="Arial"/>
        <family val="2"/>
      </rPr>
      <t>3)</t>
    </r>
    <r>
      <rPr>
        <sz val="9"/>
        <color indexed="8"/>
        <rFont val="Arial"/>
        <family val="2"/>
      </rPr>
      <t xml:space="preserve">  Interest income (expense), net; Foreign exchange gain (loss); Changes in fair value of warrant liability</t>
    </r>
  </si>
  <si>
    <r>
      <t xml:space="preserve">Merger-related costs </t>
    </r>
    <r>
      <rPr>
        <sz val="10"/>
        <color rgb="FFFF0000"/>
        <rFont val="Arial"/>
        <family val="2"/>
      </rPr>
      <t>2)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</si>
  <si>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I</t>
    </r>
    <r>
      <rPr>
        <sz val="9"/>
        <color indexed="8"/>
        <rFont val="Arial"/>
        <family val="2"/>
      </rPr>
      <t>n conjunction with the merger of FSL, certain financial reporting requirements and to align presentation with our 20-F, the following changes have been made:</t>
    </r>
  </si>
  <si>
    <r>
      <rPr>
        <sz val="9"/>
        <color rgb="FFFF0000"/>
        <rFont val="Arial"/>
        <family val="2"/>
      </rPr>
      <t>3)</t>
    </r>
    <r>
      <rPr>
        <sz val="9"/>
        <color theme="1"/>
        <rFont val="Arial"/>
        <family val="2"/>
      </rPr>
      <t xml:space="preserve"> Includes the recognition of the gain on the sale of the RF Power and Bipolar businesses.</t>
    </r>
  </si>
  <si>
    <r>
      <rPr>
        <sz val="9"/>
        <color rgb="FFFF0000"/>
        <rFont val="Arial"/>
        <family val="2"/>
      </rPr>
      <t xml:space="preserve">2) </t>
    </r>
    <r>
      <rPr>
        <sz val="9"/>
        <rFont val="Arial"/>
        <family val="2"/>
      </rPr>
      <t>Merger related expenses has been broken out in a separate line for presentation purposes, prior to Q1 2015 these amounts were included in the 'other incidentals items' line.</t>
    </r>
  </si>
  <si>
    <r>
      <t>Changes in operating assets and Liabilities:</t>
    </r>
    <r>
      <rPr>
        <sz val="9"/>
        <color rgb="FFFF0000"/>
        <rFont val="Arial"/>
        <family val="2"/>
      </rPr>
      <t xml:space="preserve"> 2)</t>
    </r>
  </si>
  <si>
    <r>
      <t>Dividends paid to non-controlling interests</t>
    </r>
    <r>
      <rPr>
        <vertAlign val="superscript"/>
        <sz val="9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</si>
  <si>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Times New Roman"/>
        <family val="1"/>
      </rPr>
      <t> </t>
    </r>
    <r>
      <rPr>
        <sz val="9"/>
        <color indexed="8"/>
        <rFont val="Arial"/>
        <family val="2"/>
      </rPr>
      <t>Dividends paid to non-controlling interests have been reclassified from operating activities to financing activities to align with the guidance provided by ASC Topic 810 that classifies non-controlling interests within equity.</t>
    </r>
  </si>
  <si>
    <r>
      <rPr>
        <sz val="9"/>
        <color rgb="FFFF0000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Purchase Accounting effect on inventory that will be amortized over 4 months.</t>
    </r>
  </si>
  <si>
    <r>
      <rPr>
        <sz val="9"/>
        <color rgb="FFFF0000"/>
        <rFont val="Arial"/>
        <family val="2"/>
      </rPr>
      <t>2)</t>
    </r>
    <r>
      <rPr>
        <sz val="9"/>
        <rFont val="Arial"/>
        <family val="2"/>
      </rPr>
      <t xml:space="preserve"> </t>
    </r>
    <r>
      <rPr>
        <sz val="9"/>
        <color theme="1"/>
        <rFont val="Arial"/>
        <family val="2"/>
      </rPr>
      <t>Includes severance, contract termination costs and accelerated vesting charges related to the acquisition of Freescale.</t>
    </r>
  </si>
  <si>
    <r>
      <rPr>
        <sz val="9"/>
        <color rgb="FFFF0000"/>
        <rFont val="Arial"/>
        <family val="2"/>
      </rPr>
      <t>1)</t>
    </r>
    <r>
      <rPr>
        <sz val="9"/>
        <color theme="1"/>
        <rFont val="Arial"/>
        <family val="2"/>
      </rPr>
      <t xml:space="preserve"> Excluding depreciation property, plant and equipment and amortization software related to:</t>
    </r>
  </si>
  <si>
    <r>
      <t xml:space="preserve">Restructuring </t>
    </r>
    <r>
      <rPr>
        <sz val="10"/>
        <color rgb="FFFF0000"/>
        <rFont val="Arial"/>
        <family val="2"/>
      </rPr>
      <t xml:space="preserve">1) </t>
    </r>
  </si>
  <si>
    <r>
      <t xml:space="preserve">   Other incidental items </t>
    </r>
    <r>
      <rPr>
        <sz val="10"/>
        <color rgb="FFFF0000"/>
        <rFont val="Arial"/>
        <family val="2"/>
      </rPr>
      <t>1), 2)</t>
    </r>
  </si>
  <si>
    <r>
      <t xml:space="preserve">Earnings per share data: </t>
    </r>
    <r>
      <rPr>
        <b/>
        <sz val="9"/>
        <color rgb="FFFF0000"/>
        <rFont val="Arial"/>
        <family val="2"/>
      </rPr>
      <t>1)</t>
    </r>
  </si>
  <si>
    <r>
      <rPr>
        <sz val="9"/>
        <color rgb="FFFF0000"/>
        <rFont val="Arial"/>
        <family val="2"/>
      </rPr>
      <t>1)</t>
    </r>
    <r>
      <rPr>
        <sz val="9"/>
        <color indexed="8"/>
        <rFont val="Arial"/>
        <family val="2"/>
      </rPr>
      <t xml:space="preserve"> As adjusted for the impact of the 1:20 reverse stock split.</t>
    </r>
  </si>
  <si>
    <t>Q1 2016</t>
  </si>
  <si>
    <t>Q2 2016</t>
  </si>
  <si>
    <t>Q3 2016</t>
  </si>
  <si>
    <t>Q4 2016</t>
  </si>
  <si>
    <t>Excess tax benefits from share-based compensation plans</t>
  </si>
  <si>
    <t>Amortization of discount on debt</t>
  </si>
  <si>
    <t>Secure Interface &amp; Infrastructure</t>
  </si>
  <si>
    <r>
      <t xml:space="preserve">Other receivables </t>
    </r>
    <r>
      <rPr>
        <sz val="9"/>
        <color rgb="FFFF0000"/>
        <rFont val="Arial"/>
        <family val="2"/>
      </rPr>
      <t>1)</t>
    </r>
  </si>
  <si>
    <r>
      <t xml:space="preserve">Investments in equity-accounted investees </t>
    </r>
    <r>
      <rPr>
        <sz val="9"/>
        <color rgb="FFFF0000"/>
        <rFont val="Arial"/>
        <family val="2"/>
      </rPr>
      <t>2)</t>
    </r>
  </si>
  <si>
    <r>
      <t xml:space="preserve">Restructuring liabilities - current </t>
    </r>
    <r>
      <rPr>
        <sz val="9"/>
        <color rgb="FFFF0000"/>
        <rFont val="Arial"/>
        <family val="2"/>
      </rPr>
      <t>3)</t>
    </r>
  </si>
  <si>
    <r>
      <t xml:space="preserve">Restructuring liabilities - non-current </t>
    </r>
    <r>
      <rPr>
        <sz val="9"/>
        <color rgb="FFFF0000"/>
        <rFont val="Arial"/>
        <family val="2"/>
      </rPr>
      <t>3)</t>
    </r>
  </si>
  <si>
    <r>
      <t xml:space="preserve">Deferred tax liabilities </t>
    </r>
    <r>
      <rPr>
        <sz val="9"/>
        <color rgb="FFFF0000"/>
        <rFont val="Arial"/>
        <family val="2"/>
      </rPr>
      <t>4)</t>
    </r>
  </si>
  <si>
    <r>
      <rPr>
        <sz val="9"/>
        <color rgb="FFFF0000"/>
        <rFont val="Arial"/>
        <family val="2"/>
      </rPr>
      <t xml:space="preserve">2) </t>
    </r>
    <r>
      <rPr>
        <sz val="9"/>
        <color indexed="8"/>
        <rFont val="Arial"/>
        <family val="2"/>
      </rPr>
      <t>Investments in equity-accounted investees</t>
    </r>
  </si>
  <si>
    <r>
      <rPr>
        <sz val="9"/>
        <color rgb="FFFF0000"/>
        <rFont val="Arial"/>
        <family val="2"/>
      </rPr>
      <t xml:space="preserve">3) </t>
    </r>
    <r>
      <rPr>
        <sz val="9"/>
        <color indexed="8"/>
        <rFont val="Arial"/>
        <family val="2"/>
      </rPr>
      <t>Restructuring liabilities - current and non-current</t>
    </r>
  </si>
  <si>
    <r>
      <rPr>
        <sz val="9"/>
        <color rgb="FFFF0000"/>
        <rFont val="Arial"/>
        <family val="2"/>
      </rPr>
      <t xml:space="preserve">4) </t>
    </r>
    <r>
      <rPr>
        <sz val="9"/>
        <rFont val="Arial"/>
        <family val="2"/>
      </rPr>
      <t>Deferred tax liabilities</t>
    </r>
  </si>
  <si>
    <r>
      <rPr>
        <sz val="9"/>
        <color rgb="FFFF0000"/>
        <rFont val="Arial"/>
        <family val="2"/>
      </rPr>
      <t xml:space="preserve">1) </t>
    </r>
    <r>
      <rPr>
        <sz val="9"/>
        <rFont val="Arial"/>
        <family val="2"/>
      </rPr>
      <t>Other receivables</t>
    </r>
  </si>
  <si>
    <t>As from Q1 2015, this line item is included in 'Other current assets'.</t>
  </si>
  <si>
    <t xml:space="preserve">  (Increase) decrease in receivables and other current assets</t>
  </si>
  <si>
    <t>Change in fair value of the warrant liability</t>
  </si>
  <si>
    <t xml:space="preserve">  Extinguishment of debt</t>
  </si>
  <si>
    <t>Net cash paid during the period for:</t>
  </si>
  <si>
    <t>Interest</t>
  </si>
  <si>
    <t>Income taxes</t>
  </si>
  <si>
    <t>GAAP Income tax benefit (provision)</t>
  </si>
  <si>
    <t>Non-GAAP Cash tax (expense)</t>
  </si>
  <si>
    <t>GAAP Results relating to equity-accounted investees</t>
  </si>
  <si>
    <t>Non-GAAP Results relating to equity-accounted investees</t>
  </si>
  <si>
    <t>GAAP Income (loss) from continuing operations</t>
  </si>
  <si>
    <t>Non-GAAP Income (loss) from continuing operations</t>
  </si>
  <si>
    <t>GAAP Income (loss) from discontinued operations - net of tax</t>
  </si>
  <si>
    <t>Non-GAAP Income (loss) from discontinued operations</t>
  </si>
  <si>
    <t>GAAP net income (loss) attributable to stockholders</t>
  </si>
  <si>
    <t>Non-GAAP net income (loss) attributable to stockholders</t>
  </si>
  <si>
    <t>GAAP weighted average shares - diluted</t>
  </si>
  <si>
    <t>Non-GAAP adjustment</t>
  </si>
  <si>
    <t>Non-GAAP weighted average shares - diluted</t>
  </si>
  <si>
    <t>GAAP diluted net income (loss) per share</t>
  </si>
  <si>
    <t>Non-GAAP diluted net income (loss) per share</t>
  </si>
  <si>
    <t xml:space="preserve">     - As of Q1 2017, the issuance costs for the issuance of long-term debt will be shown separately in the financing section, prior to Q1 it was included with the 'proceeds from issuance of long-term debt' 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</si>
  <si>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</si>
  <si>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</si>
  <si>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</si>
  <si>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</si>
  <si>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</si>
  <si>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</si>
  <si>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</si>
  <si>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</si>
  <si>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Receivables and other current assets</t>
  </si>
  <si>
    <t>Non-cash adjustment related to the adoption of ASC 606:</t>
  </si>
  <si>
    <t>Purchase of available-for-sale securities</t>
  </si>
  <si>
    <t>Cash dividends declared per share</t>
  </si>
  <si>
    <t>Revenue by End Market (unaudited)</t>
  </si>
  <si>
    <t>Industrial &amp; IoT</t>
  </si>
  <si>
    <t>Mobile</t>
  </si>
  <si>
    <t>Communications Infrastructure &amp; Other</t>
  </si>
  <si>
    <r>
      <t xml:space="preserve">Manufacturing Service Agreements  </t>
    </r>
    <r>
      <rPr>
        <sz val="10"/>
        <color rgb="FFFF0000"/>
        <rFont val="Arial"/>
        <family val="2"/>
      </rPr>
      <t>1)</t>
    </r>
  </si>
  <si>
    <r>
      <rPr>
        <sz val="10"/>
        <color rgb="FFFF0000"/>
        <rFont val="Arial"/>
        <family val="2"/>
      </rPr>
      <t xml:space="preserve">1) </t>
    </r>
    <r>
      <rPr>
        <sz val="10"/>
        <color theme="1"/>
        <rFont val="Arial"/>
        <family val="2"/>
      </rPr>
      <t>As of Jan 1st 2019, revenue and cost associated with Manufacturing Service Agreements will be consolidated under Other Income &amp; Expense and will no longer be reported as Revenue</t>
    </r>
  </si>
  <si>
    <t xml:space="preserve">Automotive </t>
  </si>
  <si>
    <t>Proceeds from the sale of securities</t>
  </si>
  <si>
    <t>Cash paid for terminated acquisition adjustment event</t>
  </si>
  <si>
    <t>Dividends paid to common stockholders</t>
  </si>
  <si>
    <t>Cash paid on behalf of shareholders for tax on repurchased shares</t>
  </si>
  <si>
    <t>Purchase of treasury shares and restricted stock unit withholdings</t>
  </si>
  <si>
    <t>Net (repayments) borrowings of short-term debt</t>
  </si>
  <si>
    <t>Repayment of Bridge Loan</t>
  </si>
  <si>
    <t>Proceeds from Bridge Loan</t>
  </si>
  <si>
    <t>Q1 2019</t>
  </si>
  <si>
    <t>Proceeds from issuance of common stock through stock plans</t>
  </si>
  <si>
    <t xml:space="preserve">  Increase (decrease) in accounts payable and other liabilities</t>
  </si>
  <si>
    <t xml:space="preserve">     - Trade payables, other payables and the deferred tax liabilities are grouped in 'Increase (decrease) in accounts payable and other liabilities'.</t>
  </si>
  <si>
    <t>Reconciling items to adjusted net income:</t>
  </si>
  <si>
    <t>Adjusted net income</t>
  </si>
  <si>
    <t>Adjusted net income and Adjusted EBITDA (unaudited)</t>
  </si>
  <si>
    <t>Other current liabilities</t>
  </si>
  <si>
    <t>Gain (loss) on extinguishment of long-term debt</t>
  </si>
  <si>
    <t>Q2 2019</t>
  </si>
  <si>
    <t>Q3 2019</t>
  </si>
  <si>
    <t>Q4 2019</t>
  </si>
  <si>
    <r>
      <t xml:space="preserve">Deferred tax expense (benefit) </t>
    </r>
    <r>
      <rPr>
        <sz val="9"/>
        <color rgb="FFFF0000"/>
        <rFont val="Arial"/>
        <family val="2"/>
      </rPr>
      <t>2)</t>
    </r>
  </si>
  <si>
    <t>Payment of cash convertible note</t>
  </si>
  <si>
    <t>Proceeds from settlement of cash convertible note hedge</t>
  </si>
  <si>
    <t>Payment of bond hedge derivatives - convertible option</t>
  </si>
  <si>
    <t>Q1 2020</t>
  </si>
  <si>
    <t>Q2 2020</t>
  </si>
  <si>
    <t>Q3 2020</t>
  </si>
  <si>
    <t>Q4 2020</t>
  </si>
  <si>
    <t>YTD</t>
  </si>
  <si>
    <t>Q1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</si>
</sst>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_);\(0.00\)"/>
    <numFmt numFmtId="166" formatCode="0_);\(0\)"/>
    <numFmt numFmtId="167" formatCode="#,##0.000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i/>
      <sz val="9"/>
      <color indexed="8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0000"/>
      <name val="Arial"/>
      <family val="2"/>
    </font>
    <font>
      <sz val="9"/>
      <color indexed="8"/>
      <name val="Times New Roman"/>
      <family val="1"/>
    </font>
    <font>
      <vertAlign val="superscript"/>
      <sz val="9"/>
      <color rgb="FFFF0000"/>
      <name val="Arial"/>
      <family val="2"/>
    </font>
    <font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3">
    <xf numFmtId="0" fontId="0" fillId="0" borderId="0"/>
    <xf numFmtId="44" fontId="6" fillId="0" borderId="0" applyFont="0" applyFill="0" applyBorder="0" applyAlignment="0" applyProtection="0"/>
    <xf numFmtId="0" fontId="5" fillId="0" borderId="0"/>
    <xf numFmtId="0" fontId="22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156">
    <xf numFmtId="0" fontId="0" fillId="0" borderId="0" xfId="0"/>
    <xf numFmtId="0" fontId="8" fillId="0" borderId="0" xfId="0" applyFont="1"/>
    <xf numFmtId="0" fontId="0" fillId="0" borderId="0" xfId="0" applyFont="1"/>
    <xf numFmtId="0" fontId="9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2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right" vertical="top" wrapText="1"/>
    </xf>
    <xf numFmtId="0" fontId="0" fillId="0" borderId="4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7" fillId="0" borderId="1" xfId="0" applyFont="1" applyBorder="1"/>
    <xf numFmtId="0" fontId="0" fillId="0" borderId="1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3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4" fillId="0" borderId="0" xfId="0" applyFont="1"/>
    <xf numFmtId="0" fontId="0" fillId="0" borderId="7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0" fillId="0" borderId="13" xfId="0" applyFont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2" xfId="0" applyFont="1" applyBorder="1"/>
    <xf numFmtId="0" fontId="11" fillId="0" borderId="2" xfId="0" applyFont="1" applyBorder="1"/>
    <xf numFmtId="0" fontId="12" fillId="0" borderId="2" xfId="0" applyFont="1" applyBorder="1"/>
    <xf numFmtId="0" fontId="18" fillId="0" borderId="2" xfId="0" applyFont="1" applyBorder="1" applyAlignment="1">
      <alignment horizontal="left" vertical="top" wrapText="1"/>
    </xf>
    <xf numFmtId="0" fontId="18" fillId="0" borderId="0" xfId="0" applyFont="1"/>
    <xf numFmtId="0" fontId="19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/>
    <xf numFmtId="41" fontId="0" fillId="0" borderId="1" xfId="0" applyNumberFormat="1" applyFont="1" applyBorder="1" applyAlignment="1">
      <alignment horizontal="right" vertical="top" wrapText="1"/>
    </xf>
    <xf numFmtId="41" fontId="0" fillId="0" borderId="7" xfId="0" applyNumberFormat="1" applyFont="1" applyBorder="1" applyAlignment="1">
      <alignment horizontal="right" vertical="top" wrapText="1"/>
    </xf>
    <xf numFmtId="41" fontId="0" fillId="0" borderId="11" xfId="0" applyNumberFormat="1" applyFont="1" applyBorder="1" applyAlignment="1">
      <alignment horizontal="right" vertical="top" wrapText="1"/>
    </xf>
    <xf numFmtId="41" fontId="0" fillId="0" borderId="0" xfId="0" applyNumberFormat="1" applyFont="1"/>
    <xf numFmtId="41" fontId="0" fillId="0" borderId="2" xfId="0" applyNumberFormat="1" applyFont="1" applyBorder="1" applyAlignment="1">
      <alignment horizontal="right" vertical="top" wrapText="1"/>
    </xf>
    <xf numFmtId="41" fontId="0" fillId="0" borderId="7" xfId="0" applyNumberFormat="1" applyBorder="1" applyAlignment="1">
      <alignment horizontal="right" vertical="top" wrapText="1"/>
    </xf>
    <xf numFmtId="41" fontId="0" fillId="0" borderId="0" xfId="0" applyNumberFormat="1"/>
    <xf numFmtId="37" fontId="0" fillId="0" borderId="2" xfId="0" applyNumberFormat="1" applyFont="1" applyBorder="1" applyAlignment="1">
      <alignment horizontal="right" vertical="top" wrapText="1"/>
    </xf>
    <xf numFmtId="37" fontId="0" fillId="0" borderId="0" xfId="0" applyNumberFormat="1" applyBorder="1" applyAlignment="1">
      <alignment horizontal="right" vertical="top" wrapText="1"/>
    </xf>
    <xf numFmtId="37" fontId="0" fillId="0" borderId="7" xfId="0" applyNumberFormat="1" applyBorder="1" applyAlignment="1">
      <alignment horizontal="right" vertical="top" wrapText="1"/>
    </xf>
    <xf numFmtId="37" fontId="0" fillId="0" borderId="2" xfId="0" applyNumberFormat="1" applyFont="1" applyBorder="1"/>
    <xf numFmtId="37" fontId="0" fillId="0" borderId="0" xfId="0" applyNumberFormat="1" applyFont="1" applyBorder="1" applyAlignment="1">
      <alignment horizontal="right" vertical="top" wrapText="1"/>
    </xf>
    <xf numFmtId="37" fontId="0" fillId="0" borderId="7" xfId="0" applyNumberFormat="1" applyFont="1" applyBorder="1" applyAlignment="1">
      <alignment horizontal="right" vertical="top" wrapText="1"/>
    </xf>
    <xf numFmtId="37" fontId="0" fillId="0" borderId="14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>
      <alignment horizontal="right" vertical="top" wrapText="1"/>
    </xf>
    <xf numFmtId="37" fontId="0" fillId="0" borderId="15" xfId="0" applyNumberFormat="1" applyBorder="1" applyAlignment="1">
      <alignment horizontal="right" vertical="top" wrapText="1"/>
    </xf>
    <xf numFmtId="37" fontId="0" fillId="0" borderId="17" xfId="0" applyNumberFormat="1" applyBorder="1" applyAlignment="1">
      <alignment horizontal="right"/>
    </xf>
    <xf numFmtId="37" fontId="0" fillId="0" borderId="16" xfId="0" applyNumberFormat="1" applyBorder="1" applyAlignment="1">
      <alignment horizontal="right"/>
    </xf>
    <xf numFmtId="0" fontId="0" fillId="0" borderId="18" xfId="0" applyFont="1" applyBorder="1"/>
    <xf numFmtId="37" fontId="0" fillId="0" borderId="18" xfId="0" applyNumberFormat="1" applyBorder="1" applyAlignment="1">
      <alignment horizontal="right"/>
    </xf>
    <xf numFmtId="37" fontId="0" fillId="0" borderId="18" xfId="0" applyNumberFormat="1" applyFont="1" applyBorder="1"/>
    <xf numFmtId="37" fontId="0" fillId="0" borderId="7" xfId="0" applyNumberFormat="1" applyFont="1" applyBorder="1" applyAlignment="1">
      <alignment wrapText="1"/>
    </xf>
    <xf numFmtId="37" fontId="0" fillId="0" borderId="0" xfId="0" applyNumberFormat="1" applyFont="1" applyBorder="1" applyAlignment="1">
      <alignment wrapText="1"/>
    </xf>
    <xf numFmtId="37" fontId="0" fillId="0" borderId="7" xfId="0" applyNumberFormat="1" applyFont="1" applyBorder="1" applyAlignment="1"/>
    <xf numFmtId="37" fontId="0" fillId="0" borderId="11" xfId="0" applyNumberFormat="1" applyFont="1" applyBorder="1" applyAlignment="1"/>
    <xf numFmtId="37" fontId="0" fillId="0" borderId="18" xfId="0" applyNumberFormat="1" applyFont="1" applyBorder="1" applyAlignment="1"/>
    <xf numFmtId="37" fontId="0" fillId="0" borderId="2" xfId="0" applyNumberFormat="1" applyFont="1" applyBorder="1" applyAlignment="1"/>
    <xf numFmtId="37" fontId="0" fillId="0" borderId="14" xfId="0" applyNumberFormat="1" applyFont="1" applyBorder="1" applyAlignment="1"/>
    <xf numFmtId="0" fontId="0" fillId="0" borderId="0" xfId="0" applyFont="1" applyAlignment="1"/>
    <xf numFmtId="37" fontId="0" fillId="0" borderId="16" xfId="0" applyNumberFormat="1" applyBorder="1" applyAlignment="1">
      <alignment horizontal="right" vertical="top" wrapText="1"/>
    </xf>
    <xf numFmtId="37" fontId="0" fillId="0" borderId="0" xfId="0" applyNumberFormat="1"/>
    <xf numFmtId="37" fontId="0" fillId="0" borderId="8" xfId="0" applyNumberFormat="1" applyFont="1" applyBorder="1" applyAlignment="1">
      <alignment horizontal="right" vertical="top" wrapText="1"/>
    </xf>
    <xf numFmtId="37" fontId="0" fillId="0" borderId="16" xfId="0" applyNumberFormat="1" applyFont="1" applyBorder="1" applyAlignment="1"/>
    <xf numFmtId="37" fontId="0" fillId="0" borderId="17" xfId="0" applyNumberFormat="1" applyFont="1" applyBorder="1" applyAlignment="1"/>
    <xf numFmtId="37" fontId="0" fillId="0" borderId="1" xfId="0" applyNumberFormat="1" applyFont="1" applyBorder="1" applyAlignment="1"/>
    <xf numFmtId="37" fontId="0" fillId="0" borderId="19" xfId="0" applyNumberFormat="1" applyFont="1" applyBorder="1" applyAlignment="1"/>
    <xf numFmtId="37" fontId="0" fillId="0" borderId="20" xfId="0" applyNumberFormat="1" applyFont="1" applyBorder="1" applyAlignment="1"/>
    <xf numFmtId="37" fontId="0" fillId="0" borderId="0" xfId="0" applyNumberFormat="1" applyFont="1" applyAlignment="1"/>
    <xf numFmtId="37" fontId="0" fillId="0" borderId="1" xfId="0" applyNumberFormat="1" applyFont="1" applyBorder="1" applyAlignment="1">
      <alignment horizontal="right" vertical="top" wrapText="1"/>
    </xf>
    <xf numFmtId="37" fontId="0" fillId="0" borderId="0" xfId="0" applyNumberFormat="1" applyFont="1"/>
    <xf numFmtId="37" fontId="0" fillId="0" borderId="11" xfId="0" applyNumberFormat="1" applyFont="1" applyBorder="1" applyAlignment="1">
      <alignment horizontal="right" vertical="top" wrapText="1"/>
    </xf>
    <xf numFmtId="37" fontId="0" fillId="0" borderId="3" xfId="0" applyNumberFormat="1" applyFont="1" applyBorder="1" applyAlignment="1">
      <alignment horizontal="right" vertical="top" wrapText="1"/>
    </xf>
    <xf numFmtId="37" fontId="0" fillId="0" borderId="12" xfId="0" applyNumberFormat="1" applyFont="1" applyBorder="1" applyAlignment="1">
      <alignment horizontal="right" vertical="top" wrapText="1"/>
    </xf>
    <xf numFmtId="37" fontId="0" fillId="0" borderId="11" xfId="0" applyNumberFormat="1" applyBorder="1" applyAlignment="1">
      <alignment horizontal="right" vertical="top" wrapText="1"/>
    </xf>
    <xf numFmtId="37" fontId="0" fillId="0" borderId="19" xfId="0" applyNumberFormat="1" applyFont="1" applyBorder="1" applyAlignment="1">
      <alignment horizontal="right" vertical="top" wrapText="1"/>
    </xf>
    <xf numFmtId="37" fontId="0" fillId="0" borderId="17" xfId="0" applyNumberFormat="1" applyFont="1" applyBorder="1" applyAlignment="1">
      <alignment horizontal="right" vertical="top" wrapText="1"/>
    </xf>
    <xf numFmtId="164" fontId="0" fillId="0" borderId="0" xfId="0" applyNumberFormat="1"/>
    <xf numFmtId="37" fontId="0" fillId="0" borderId="2" xfId="0" applyNumberFormat="1" applyFont="1" applyFill="1" applyBorder="1" applyAlignment="1"/>
    <xf numFmtId="0" fontId="0" fillId="0" borderId="0" xfId="0" applyFont="1" applyFill="1"/>
    <xf numFmtId="165" fontId="0" fillId="0" borderId="1" xfId="0" applyNumberFormat="1" applyFont="1" applyBorder="1" applyAlignment="1">
      <alignment horizontal="right" vertical="top" wrapText="1"/>
    </xf>
    <xf numFmtId="165" fontId="0" fillId="0" borderId="7" xfId="0" applyNumberFormat="1" applyFont="1" applyBorder="1" applyAlignment="1">
      <alignment horizontal="right" vertical="top" wrapText="1"/>
    </xf>
    <xf numFmtId="165" fontId="0" fillId="0" borderId="11" xfId="0" applyNumberFormat="1" applyFont="1" applyBorder="1" applyAlignment="1">
      <alignment horizontal="right" vertical="top" wrapText="1"/>
    </xf>
    <xf numFmtId="165" fontId="0" fillId="0" borderId="0" xfId="0" applyNumberFormat="1" applyFont="1"/>
    <xf numFmtId="165" fontId="0" fillId="0" borderId="2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7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3" fontId="0" fillId="0" borderId="0" xfId="0" applyNumberFormat="1" applyFont="1"/>
    <xf numFmtId="3" fontId="0" fillId="0" borderId="2" xfId="0" applyNumberFormat="1" applyFont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37" fontId="0" fillId="0" borderId="18" xfId="0" applyNumberFormat="1" applyFont="1" applyFill="1" applyBorder="1"/>
    <xf numFmtId="37" fontId="0" fillId="0" borderId="17" xfId="0" applyNumberFormat="1" applyBorder="1" applyAlignment="1">
      <alignment horizontal="right" vertical="top" wrapText="1"/>
    </xf>
    <xf numFmtId="37" fontId="4" fillId="0" borderId="1" xfId="0" applyNumberFormat="1" applyFont="1" applyBorder="1" applyAlignment="1">
      <alignment horizontal="right" vertical="top" wrapText="1"/>
    </xf>
    <xf numFmtId="37" fontId="4" fillId="0" borderId="7" xfId="0" applyNumberFormat="1" applyFont="1" applyBorder="1" applyAlignment="1">
      <alignment horizontal="right" vertical="top" wrapText="1"/>
    </xf>
    <xf numFmtId="37" fontId="4" fillId="0" borderId="11" xfId="0" applyNumberFormat="1" applyFont="1" applyBorder="1" applyAlignment="1">
      <alignment horizontal="right" vertical="top" wrapText="1"/>
    </xf>
    <xf numFmtId="37" fontId="4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top" wrapText="1"/>
    </xf>
    <xf numFmtId="37" fontId="0" fillId="0" borderId="1" xfId="0" applyNumberFormat="1" applyFont="1" applyBorder="1" applyAlignment="1">
      <alignment horizontal="right" wrapText="1"/>
    </xf>
    <xf numFmtId="37" fontId="0" fillId="0" borderId="7" xfId="0" applyNumberFormat="1" applyFont="1" applyBorder="1" applyAlignment="1">
      <alignment horizontal="right" wrapText="1"/>
    </xf>
    <xf numFmtId="37" fontId="0" fillId="0" borderId="11" xfId="0" applyNumberFormat="1" applyFont="1" applyBorder="1" applyAlignment="1">
      <alignment horizontal="right" wrapText="1"/>
    </xf>
    <xf numFmtId="37" fontId="0" fillId="0" borderId="7" xfId="0" applyNumberFormat="1" applyBorder="1" applyAlignment="1">
      <alignment horizontal="right" wrapText="1"/>
    </xf>
    <xf numFmtId="0" fontId="0" fillId="0" borderId="21" xfId="0" applyFont="1" applyBorder="1"/>
    <xf numFmtId="37" fontId="4" fillId="0" borderId="18" xfId="0" applyNumberFormat="1" applyFont="1" applyBorder="1"/>
    <xf numFmtId="37" fontId="0" fillId="0" borderId="22" xfId="0" applyNumberFormat="1" applyFont="1" applyBorder="1"/>
    <xf numFmtId="37" fontId="4" fillId="0" borderId="18" xfId="0" applyNumberFormat="1" applyFont="1" applyBorder="1" applyAlignment="1"/>
    <xf numFmtId="37" fontId="4" fillId="0" borderId="23" xfId="0" applyNumberFormat="1" applyFont="1" applyBorder="1" applyAlignment="1"/>
    <xf numFmtId="37" fontId="4" fillId="0" borderId="24" xfId="0" applyNumberFormat="1" applyFont="1" applyBorder="1" applyAlignment="1"/>
    <xf numFmtId="37" fontId="4" fillId="0" borderId="25" xfId="0" applyNumberFormat="1" applyFont="1" applyBorder="1" applyAlignment="1"/>
    <xf numFmtId="37" fontId="4" fillId="0" borderId="26" xfId="0" applyNumberFormat="1" applyFont="1" applyBorder="1" applyAlignment="1"/>
    <xf numFmtId="37" fontId="4" fillId="0" borderId="27" xfId="0" applyNumberFormat="1" applyFont="1" applyBorder="1" applyAlignment="1"/>
    <xf numFmtId="37" fontId="4" fillId="0" borderId="3" xfId="0" applyNumberFormat="1" applyFont="1" applyBorder="1" applyAlignment="1">
      <alignment horizontal="right" vertical="top" wrapText="1"/>
    </xf>
    <xf numFmtId="37" fontId="4" fillId="0" borderId="8" xfId="0" applyNumberFormat="1" applyFont="1" applyBorder="1" applyAlignment="1">
      <alignment horizontal="right" vertical="top" wrapText="1"/>
    </xf>
    <xf numFmtId="37" fontId="4" fillId="0" borderId="12" xfId="0" applyNumberFormat="1" applyFont="1" applyBorder="1" applyAlignment="1">
      <alignment horizontal="right" vertical="top" wrapText="1"/>
    </xf>
    <xf numFmtId="37" fontId="4" fillId="0" borderId="4" xfId="0" applyNumberFormat="1" applyFont="1" applyBorder="1" applyAlignment="1">
      <alignment horizontal="right" vertical="top" wrapText="1"/>
    </xf>
    <xf numFmtId="41" fontId="4" fillId="0" borderId="1" xfId="0" applyNumberFormat="1" applyFont="1" applyBorder="1" applyAlignment="1">
      <alignment horizontal="right" vertical="top" wrapText="1"/>
    </xf>
    <xf numFmtId="41" fontId="4" fillId="0" borderId="7" xfId="0" applyNumberFormat="1" applyFont="1" applyBorder="1" applyAlignment="1">
      <alignment horizontal="right" vertical="top" wrapText="1"/>
    </xf>
    <xf numFmtId="41" fontId="4" fillId="0" borderId="11" xfId="0" applyNumberFormat="1" applyFont="1" applyBorder="1" applyAlignment="1">
      <alignment horizontal="right" vertical="top" wrapText="1"/>
    </xf>
    <xf numFmtId="41" fontId="4" fillId="0" borderId="2" xfId="0" applyNumberFormat="1" applyFont="1" applyBorder="1" applyAlignment="1">
      <alignment horizontal="right" vertical="top" wrapText="1"/>
    </xf>
    <xf numFmtId="41" fontId="4" fillId="0" borderId="3" xfId="0" applyNumberFormat="1" applyFont="1" applyBorder="1" applyAlignment="1">
      <alignment horizontal="right" vertical="top" wrapText="1"/>
    </xf>
    <xf numFmtId="41" fontId="4" fillId="0" borderId="8" xfId="0" applyNumberFormat="1" applyFont="1" applyBorder="1" applyAlignment="1">
      <alignment horizontal="right" vertical="top" wrapText="1"/>
    </xf>
    <xf numFmtId="41" fontId="4" fillId="0" borderId="12" xfId="0" applyNumberFormat="1" applyFont="1" applyBorder="1" applyAlignment="1">
      <alignment horizontal="right" vertical="top" wrapText="1"/>
    </xf>
    <xf numFmtId="41" fontId="4" fillId="0" borderId="4" xfId="0" applyNumberFormat="1" applyFont="1" applyBorder="1" applyAlignment="1">
      <alignment horizontal="right" vertical="top" wrapText="1"/>
    </xf>
    <xf numFmtId="0" fontId="0" fillId="0" borderId="18" xfId="0" applyFont="1" applyBorder="1" applyAlignment="1">
      <alignment horizontal="right" vertical="top" wrapText="1"/>
    </xf>
    <xf numFmtId="37" fontId="0" fillId="0" borderId="28" xfId="0" applyNumberFormat="1" applyFont="1" applyBorder="1"/>
    <xf numFmtId="37" fontId="0" fillId="0" borderId="29" xfId="0" applyNumberFormat="1" applyFont="1" applyBorder="1" applyAlignment="1"/>
    <xf numFmtId="0" fontId="0" fillId="0" borderId="28" xfId="0" applyFont="1" applyBorder="1" applyAlignment="1">
      <alignment horizontal="right" vertical="top" wrapText="1"/>
    </xf>
    <xf numFmtId="37" fontId="0" fillId="0" borderId="0" xfId="0" applyNumberFormat="1" applyFont="1" applyBorder="1"/>
    <xf numFmtId="0" fontId="11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/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2" fillId="0" borderId="2" xfId="0" applyFont="1" applyBorder="1" applyAlignment="1">
      <alignment vertical="distributed" wrapText="1"/>
    </xf>
    <xf numFmtId="37" fontId="0" fillId="0" borderId="1" xfId="0" applyNumberFormat="1" applyFont="1" applyBorder="1" applyAlignment="1">
      <alignment wrapText="1"/>
    </xf>
    <xf numFmtId="37" fontId="0" fillId="0" borderId="1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37" fontId="0" fillId="0" borderId="18" xfId="0" applyNumberFormat="1" applyFont="1" applyBorder="1" applyAlignment="1">
      <alignment wrapText="1"/>
    </xf>
    <xf numFmtId="37" fontId="23" fillId="0" borderId="1" xfId="0" applyNumberFormat="1" applyFont="1" applyBorder="1" applyAlignment="1">
      <alignment wrapText="1"/>
    </xf>
    <xf numFmtId="37" fontId="23" fillId="0" borderId="7" xfId="0" applyNumberFormat="1" applyFont="1" applyBorder="1" applyAlignment="1">
      <alignment wrapText="1"/>
    </xf>
    <xf numFmtId="37" fontId="23" fillId="0" borderId="11" xfId="0" applyNumberFormat="1" applyFont="1" applyBorder="1" applyAlignment="1">
      <alignment wrapText="1"/>
    </xf>
    <xf numFmtId="0" fontId="23" fillId="0" borderId="0" xfId="0" applyFont="1" applyAlignment="1">
      <alignment wrapText="1"/>
    </xf>
    <xf numFmtId="37" fontId="23" fillId="0" borderId="18" xfId="0" applyNumberFormat="1" applyFont="1" applyBorder="1" applyAlignment="1">
      <alignment wrapText="1"/>
    </xf>
    <xf numFmtId="37" fontId="0" fillId="0" borderId="19" xfId="0" applyNumberFormat="1" applyFont="1" applyBorder="1" applyAlignment="1">
      <alignment horizontal="right" wrapText="1"/>
    </xf>
    <xf numFmtId="37" fontId="0" fillId="0" borderId="17" xfId="0" applyNumberFormat="1" applyFont="1" applyBorder="1" applyAlignment="1">
      <alignment horizontal="right" wrapText="1"/>
    </xf>
    <xf numFmtId="37" fontId="0" fillId="0" borderId="16" xfId="0" applyNumberFormat="1" applyFont="1" applyBorder="1" applyAlignment="1">
      <alignment horizontal="right" wrapText="1"/>
    </xf>
    <xf numFmtId="37" fontId="0" fillId="0" borderId="14" xfId="0" applyNumberFormat="1" applyFont="1" applyBorder="1" applyAlignment="1">
      <alignment horizontal="right" wrapText="1"/>
    </xf>
    <xf numFmtId="37" fontId="4" fillId="0" borderId="1" xfId="0" applyNumberFormat="1" applyFont="1" applyBorder="1" applyAlignment="1">
      <alignment horizontal="right" wrapText="1"/>
    </xf>
    <xf numFmtId="37" fontId="4" fillId="0" borderId="7" xfId="0" applyNumberFormat="1" applyFont="1" applyBorder="1" applyAlignment="1">
      <alignment horizontal="right" wrapText="1"/>
    </xf>
    <xf numFmtId="37" fontId="4" fillId="0" borderId="11" xfId="0" applyNumberFormat="1" applyFont="1" applyBorder="1" applyAlignment="1">
      <alignment horizontal="right" wrapText="1"/>
    </xf>
    <xf numFmtId="37" fontId="4" fillId="0" borderId="2" xfId="0" applyNumberFormat="1" applyFont="1" applyBorder="1" applyAlignment="1">
      <alignment horizontal="right" wrapText="1"/>
    </xf>
    <xf numFmtId="165" fontId="0" fillId="0" borderId="19" xfId="0" applyNumberFormat="1" applyFont="1" applyBorder="1" applyAlignment="1">
      <alignment horizontal="right" wrapText="1"/>
    </xf>
    <xf numFmtId="165" fontId="0" fillId="0" borderId="16" xfId="0" applyNumberFormat="1" applyFont="1" applyBorder="1" applyAlignment="1">
      <alignment horizontal="right" wrapText="1"/>
    </xf>
    <xf numFmtId="165" fontId="0" fillId="0" borderId="17" xfId="0" applyNumberFormat="1" applyFont="1" applyBorder="1" applyAlignment="1">
      <alignment horizontal="right" wrapText="1"/>
    </xf>
    <xf numFmtId="165" fontId="0" fillId="0" borderId="14" xfId="0" applyNumberFormat="1" applyFont="1" applyBorder="1" applyAlignment="1">
      <alignment horizontal="right" wrapText="1"/>
    </xf>
    <xf numFmtId="165" fontId="0" fillId="0" borderId="0" xfId="0" applyNumberFormat="1" applyFont="1" applyAlignment="1"/>
    <xf numFmtId="37" fontId="0" fillId="0" borderId="11" xfId="0" applyNumberFormat="1" applyBorder="1" applyAlignment="1">
      <alignment horizontal="right" wrapText="1"/>
    </xf>
    <xf numFmtId="37" fontId="0" fillId="0" borderId="2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top" wrapText="1" indent="1"/>
    </xf>
    <xf numFmtId="37" fontId="4" fillId="0" borderId="0" xfId="0" applyNumberFormat="1" applyFont="1" applyBorder="1" applyAlignment="1"/>
    <xf numFmtId="0" fontId="0" fillId="0" borderId="0" xfId="0"/>
    <xf numFmtId="0" fontId="0" fillId="0" borderId="0" xfId="0" applyFont="1" applyBorder="1"/>
    <xf numFmtId="0" fontId="0" fillId="0" borderId="0" xfId="0" applyBorder="1"/>
    <xf numFmtId="0" fontId="4" fillId="0" borderId="10" xfId="0" applyFont="1" applyBorder="1" applyAlignment="1">
      <alignment horizontal="center" vertical="top" wrapText="1"/>
    </xf>
    <xf numFmtId="0" fontId="0" fillId="0" borderId="30" xfId="0" applyBorder="1"/>
    <xf numFmtId="0" fontId="4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/>
    </xf>
    <xf numFmtId="41" fontId="0" fillId="0" borderId="11" xfId="0" applyNumberFormat="1" applyBorder="1" applyAlignment="1">
      <alignment horizontal="right" vertical="top" wrapText="1"/>
    </xf>
    <xf numFmtId="37" fontId="4" fillId="0" borderId="1" xfId="0" applyNumberFormat="1" applyFont="1" applyBorder="1" applyAlignment="1">
      <alignment wrapText="1"/>
    </xf>
    <xf numFmtId="37" fontId="4" fillId="0" borderId="7" xfId="0" applyNumberFormat="1" applyFont="1" applyBorder="1" applyAlignment="1">
      <alignment wrapText="1"/>
    </xf>
    <xf numFmtId="37" fontId="4" fillId="0" borderId="11" xfId="0" applyNumberFormat="1" applyFont="1" applyBorder="1" applyAlignment="1">
      <alignment wrapText="1"/>
    </xf>
    <xf numFmtId="37" fontId="4" fillId="0" borderId="2" xfId="0" applyNumberFormat="1" applyFont="1" applyBorder="1" applyAlignment="1">
      <alignment wrapText="1"/>
    </xf>
    <xf numFmtId="0" fontId="0" fillId="0" borderId="0" xfId="0"/>
    <xf numFmtId="37" fontId="4" fillId="0" borderId="0" xfId="0" applyNumberFormat="1" applyFont="1" applyBorder="1" applyAlignment="1">
      <alignment horizontal="right" vertical="top" wrapText="1"/>
    </xf>
    <xf numFmtId="37" fontId="0" fillId="0" borderId="15" xfId="0" applyNumberFormat="1" applyFont="1" applyBorder="1" applyAlignment="1">
      <alignment horizontal="right" wrapText="1"/>
    </xf>
    <xf numFmtId="37" fontId="4" fillId="0" borderId="0" xfId="0" applyNumberFormat="1" applyFont="1" applyBorder="1" applyAlignment="1">
      <alignment wrapText="1"/>
    </xf>
    <xf numFmtId="37" fontId="4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vertical="top" wrapText="1"/>
    </xf>
    <xf numFmtId="165" fontId="0" fillId="0" borderId="15" xfId="0" applyNumberFormat="1" applyFont="1" applyBorder="1" applyAlignment="1">
      <alignment horizontal="right" wrapText="1"/>
    </xf>
    <xf numFmtId="3" fontId="0" fillId="0" borderId="0" xfId="0" applyNumberFormat="1" applyFont="1" applyBorder="1" applyAlignment="1">
      <alignment horizontal="right" vertical="top" wrapText="1"/>
    </xf>
    <xf numFmtId="0" fontId="0" fillId="0" borderId="30" xfId="0" applyFont="1" applyFill="1" applyBorder="1" applyAlignment="1">
      <alignment horizontal="right" vertical="top" wrapText="1"/>
    </xf>
    <xf numFmtId="0" fontId="7" fillId="0" borderId="33" xfId="0" applyFont="1" applyBorder="1" applyAlignment="1">
      <alignment horizontal="center" vertical="top" wrapText="1"/>
    </xf>
    <xf numFmtId="0" fontId="0" fillId="0" borderId="0" xfId="0" applyFont="1" applyBorder="1" applyAlignment="1"/>
    <xf numFmtId="3" fontId="23" fillId="0" borderId="0" xfId="0" applyNumberFormat="1" applyFont="1" applyBorder="1"/>
    <xf numFmtId="3" fontId="0" fillId="0" borderId="0" xfId="0" applyNumberFormat="1" applyFont="1" applyBorder="1"/>
    <xf numFmtId="0" fontId="23" fillId="0" borderId="0" xfId="0" applyFont="1" applyBorder="1"/>
    <xf numFmtId="3" fontId="23" fillId="0" borderId="30" xfId="0" applyNumberFormat="1" applyFont="1" applyBorder="1"/>
    <xf numFmtId="166" fontId="0" fillId="0" borderId="0" xfId="0" applyNumberFormat="1" applyFont="1" applyBorder="1"/>
    <xf numFmtId="166" fontId="0" fillId="0" borderId="0" xfId="0" applyNumberFormat="1" applyFont="1" applyBorder="1" applyAlignment="1"/>
    <xf numFmtId="166" fontId="0" fillId="0" borderId="0" xfId="0" applyNumberFormat="1" applyBorder="1" applyAlignment="1">
      <alignment horizontal="right"/>
    </xf>
    <xf numFmtId="166" fontId="23" fillId="0" borderId="0" xfId="0" applyNumberFormat="1" applyFont="1" applyBorder="1" applyAlignment="1"/>
    <xf numFmtId="166" fontId="0" fillId="0" borderId="0" xfId="0" applyNumberFormat="1" applyFill="1" applyBorder="1" applyAlignment="1">
      <alignment horizontal="right"/>
    </xf>
    <xf numFmtId="166" fontId="0" fillId="0" borderId="30" xfId="0" applyNumberFormat="1" applyFont="1" applyBorder="1"/>
    <xf numFmtId="41" fontId="0" fillId="0" borderId="0" xfId="0" applyNumberFormat="1" applyFont="1" applyBorder="1" applyAlignment="1">
      <alignment horizontal="right" vertical="top" wrapText="1"/>
    </xf>
    <xf numFmtId="41" fontId="4" fillId="0" borderId="0" xfId="0" applyNumberFormat="1" applyFont="1" applyBorder="1" applyAlignment="1">
      <alignment horizontal="right" vertical="top" wrapText="1"/>
    </xf>
    <xf numFmtId="41" fontId="4" fillId="0" borderId="30" xfId="0" applyNumberFormat="1" applyFont="1" applyBorder="1" applyAlignment="1">
      <alignment horizontal="right" vertical="top" wrapText="1"/>
    </xf>
    <xf numFmtId="0" fontId="24" fillId="0" borderId="0" xfId="0" applyFont="1"/>
    <xf numFmtId="37" fontId="5" fillId="0" borderId="7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/>
    </xf>
    <xf numFmtId="0" fontId="5" fillId="0" borderId="0" xfId="0" applyFont="1"/>
    <xf numFmtId="37" fontId="5" fillId="0" borderId="18" xfId="0" applyNumberFormat="1" applyFont="1" applyBorder="1"/>
    <xf numFmtId="37" fontId="0" fillId="0" borderId="18" xfId="0" applyNumberFormat="1" applyFont="1" applyBorder="1" applyAlignment="1">
      <alignment horizontal="right"/>
    </xf>
    <xf numFmtId="41" fontId="4" fillId="0" borderId="2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vertical="top" wrapText="1"/>
    </xf>
    <xf numFmtId="41" fontId="4" fillId="0" borderId="34" xfId="0" applyNumberFormat="1" applyFont="1" applyBorder="1" applyAlignment="1">
      <alignment horizontal="right" vertical="top" wrapText="1"/>
    </xf>
    <xf numFmtId="37" fontId="4" fillId="0" borderId="28" xfId="0" applyNumberFormat="1" applyFon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vertical="top" wrapText="1"/>
    </xf>
    <xf numFmtId="37" fontId="0" fillId="0" borderId="28" xfId="0" applyNumberFormat="1" applyFont="1" applyBorder="1" applyAlignment="1">
      <alignment horizontal="right" vertical="top" wrapText="1"/>
    </xf>
    <xf numFmtId="37" fontId="0" fillId="0" borderId="29" xfId="0" applyNumberFormat="1" applyBorder="1" applyAlignment="1">
      <alignment horizontal="right" vertical="top" wrapText="1"/>
    </xf>
    <xf numFmtId="37" fontId="0" fillId="0" borderId="28" xfId="0" applyNumberFormat="1" applyBorder="1" applyAlignment="1">
      <alignment horizontal="right" vertical="top" wrapText="1"/>
    </xf>
    <xf numFmtId="37" fontId="0" fillId="0" borderId="29" xfId="0" applyNumberFormat="1" applyFont="1" applyBorder="1" applyAlignment="1">
      <alignment horizontal="right" wrapText="1"/>
    </xf>
    <xf numFmtId="37" fontId="4" fillId="0" borderId="28" xfId="0" applyNumberFormat="1" applyFont="1" applyBorder="1" applyAlignment="1">
      <alignment wrapText="1"/>
    </xf>
    <xf numFmtId="37" fontId="4" fillId="0" borderId="28" xfId="0" applyNumberFormat="1" applyFont="1" applyBorder="1" applyAlignment="1">
      <alignment horizontal="right" wrapText="1"/>
    </xf>
    <xf numFmtId="165" fontId="0" fillId="0" borderId="28" xfId="0" applyNumberFormat="1" applyFont="1" applyBorder="1" applyAlignment="1">
      <alignment horizontal="right" vertical="top" wrapText="1"/>
    </xf>
    <xf numFmtId="165" fontId="0" fillId="0" borderId="29" xfId="0" applyNumberFormat="1" applyFont="1" applyBorder="1" applyAlignment="1">
      <alignment horizontal="right" wrapText="1"/>
    </xf>
    <xf numFmtId="3" fontId="0" fillId="0" borderId="28" xfId="0" applyNumberFormat="1" applyFont="1" applyBorder="1" applyAlignment="1">
      <alignment horizontal="right" vertical="top" wrapText="1"/>
    </xf>
    <xf numFmtId="0" fontId="0" fillId="0" borderId="34" xfId="0" applyFont="1" applyFill="1" applyBorder="1" applyAlignment="1">
      <alignment horizontal="right" vertical="top" wrapText="1"/>
    </xf>
    <xf numFmtId="0" fontId="0" fillId="0" borderId="28" xfId="0" applyFont="1" applyBorder="1"/>
    <xf numFmtId="0" fontId="0" fillId="0" borderId="28" xfId="0" applyFont="1" applyBorder="1" applyAlignment="1"/>
    <xf numFmtId="3" fontId="23" fillId="0" borderId="28" xfId="0" applyNumberFormat="1" applyFont="1" applyBorder="1"/>
    <xf numFmtId="3" fontId="0" fillId="0" borderId="28" xfId="0" applyNumberFormat="1" applyFont="1" applyBorder="1"/>
    <xf numFmtId="0" fontId="23" fillId="0" borderId="28" xfId="0" applyFont="1" applyBorder="1"/>
    <xf numFmtId="3" fontId="23" fillId="0" borderId="34" xfId="0" applyNumberFormat="1" applyFont="1" applyBorder="1"/>
    <xf numFmtId="37" fontId="23" fillId="0" borderId="0" xfId="0" applyNumberFormat="1" applyFont="1" applyBorder="1" applyAlignment="1">
      <alignment wrapText="1"/>
    </xf>
    <xf numFmtId="37" fontId="0" fillId="0" borderId="28" xfId="0" applyNumberFormat="1" applyFont="1" applyBorder="1" applyAlignment="1">
      <alignment wrapText="1"/>
    </xf>
    <xf numFmtId="0" fontId="0" fillId="0" borderId="28" xfId="0" applyBorder="1" applyAlignment="1">
      <alignment horizontal="right"/>
    </xf>
    <xf numFmtId="166" fontId="0" fillId="0" borderId="28" xfId="0" applyNumberFormat="1" applyBorder="1"/>
    <xf numFmtId="166" fontId="0" fillId="0" borderId="28" xfId="0" applyNumberFormat="1" applyFont="1" applyBorder="1"/>
    <xf numFmtId="37" fontId="23" fillId="0" borderId="28" xfId="0" applyNumberFormat="1" applyFont="1" applyBorder="1" applyAlignment="1">
      <alignment wrapText="1"/>
    </xf>
    <xf numFmtId="166" fontId="0" fillId="0" borderId="28" xfId="0" applyNumberFormat="1" applyFont="1" applyBorder="1" applyAlignment="1"/>
    <xf numFmtId="166" fontId="0" fillId="0" borderId="28" xfId="0" applyNumberFormat="1" applyBorder="1" applyAlignment="1">
      <alignment horizontal="right"/>
    </xf>
    <xf numFmtId="166" fontId="23" fillId="0" borderId="28" xfId="0" applyNumberFormat="1" applyFont="1" applyBorder="1" applyAlignment="1"/>
    <xf numFmtId="166" fontId="0" fillId="0" borderId="28" xfId="0" applyNumberFormat="1" applyFill="1" applyBorder="1" applyAlignment="1">
      <alignment horizontal="right"/>
    </xf>
    <xf numFmtId="166" fontId="0" fillId="0" borderId="34" xfId="0" applyNumberFormat="1" applyFont="1" applyBorder="1"/>
    <xf numFmtId="0" fontId="4" fillId="0" borderId="9" xfId="0" applyFont="1" applyBorder="1" applyAlignment="1">
      <alignment horizontal="center"/>
    </xf>
    <xf numFmtId="37" fontId="0" fillId="0" borderId="35" xfId="0" applyNumberFormat="1" applyFont="1" applyBorder="1" applyAlignment="1"/>
    <xf numFmtId="37" fontId="0" fillId="0" borderId="28" xfId="0" applyNumberFormat="1" applyFont="1" applyBorder="1" applyAlignment="1"/>
    <xf numFmtId="37" fontId="0" fillId="0" borderId="29" xfId="0" applyNumberFormat="1" applyBorder="1" applyAlignment="1">
      <alignment horizontal="right"/>
    </xf>
    <xf numFmtId="37" fontId="4" fillId="0" borderId="34" xfId="0" applyNumberFormat="1" applyFont="1" applyBorder="1" applyAlignment="1"/>
    <xf numFmtId="37" fontId="0" fillId="0" borderId="20" xfId="0" applyNumberFormat="1" applyBorder="1" applyAlignment="1">
      <alignment horizontal="right"/>
    </xf>
    <xf numFmtId="37" fontId="4" fillId="0" borderId="8" xfId="0" applyNumberFormat="1" applyFont="1" applyBorder="1" applyAlignment="1"/>
    <xf numFmtId="37" fontId="0" fillId="0" borderId="18" xfId="0" applyNumberFormat="1" applyFont="1" applyBorder="1" applyAlignment="1">
      <alignment horizontal="right" vertical="top" wrapText="1"/>
    </xf>
    <xf numFmtId="37" fontId="0" fillId="0" borderId="18" xfId="0" applyNumberFormat="1" applyFont="1" applyBorder="1" applyAlignment="1">
      <alignment horizontal="right" wrapText="1"/>
    </xf>
    <xf numFmtId="37" fontId="4" fillId="0" borderId="22" xfId="0" applyNumberFormat="1" applyFont="1" applyBorder="1" applyAlignment="1">
      <alignment horizontal="right" vertical="top" wrapText="1"/>
    </xf>
    <xf numFmtId="0" fontId="7" fillId="0" borderId="36" xfId="0" applyFont="1" applyBorder="1" applyAlignment="1">
      <alignment horizontal="center" vertical="top" wrapText="1"/>
    </xf>
    <xf numFmtId="37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vertical="top" wrapText="1"/>
    </xf>
    <xf numFmtId="41" fontId="0" fillId="0" borderId="37" xfId="0" applyNumberFormat="1" applyFont="1" applyBorder="1" applyAlignment="1">
      <alignment horizontal="right" wrapText="1"/>
    </xf>
    <xf numFmtId="41" fontId="23" fillId="0" borderId="38" xfId="0" applyNumberFormat="1" applyFont="1" applyBorder="1" applyAlignment="1">
      <alignment horizontal="right" vertical="top" wrapText="1"/>
    </xf>
    <xf numFmtId="41" fontId="0" fillId="0" borderId="28" xfId="0" applyNumberFormat="1" applyFont="1" applyBorder="1" applyAlignment="1">
      <alignment horizontal="right" wrapText="1"/>
    </xf>
    <xf numFmtId="41" fontId="23" fillId="0" borderId="34" xfId="0" applyNumberFormat="1" applyFont="1" applyBorder="1" applyAlignment="1">
      <alignment horizontal="right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39" xfId="0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wrapText="1"/>
    </xf>
    <xf numFmtId="37" fontId="4" fillId="0" borderId="18" xfId="0" applyNumberFormat="1" applyFont="1" applyBorder="1" applyAlignment="1">
      <alignment horizontal="right" vertical="top" wrapText="1"/>
    </xf>
    <xf numFmtId="37" fontId="0" fillId="0" borderId="18" xfId="0" applyNumberFormat="1" applyBorder="1" applyAlignment="1">
      <alignment horizontal="right" vertical="top" wrapText="1"/>
    </xf>
    <xf numFmtId="37" fontId="4" fillId="0" borderId="18" xfId="0" applyNumberFormat="1" applyFont="1" applyBorder="1" applyAlignment="1">
      <alignment horizontal="right" wrapText="1"/>
    </xf>
    <xf numFmtId="37" fontId="0" fillId="0" borderId="22" xfId="0" applyNumberFormat="1" applyFont="1" applyBorder="1" applyAlignment="1">
      <alignment horizontal="right" vertical="top" wrapText="1"/>
    </xf>
    <xf numFmtId="37" fontId="4" fillId="0" borderId="40" xfId="0" applyNumberFormat="1" applyFont="1" applyBorder="1" applyAlignment="1"/>
    <xf numFmtId="0" fontId="4" fillId="0" borderId="41" xfId="0" applyFont="1" applyBorder="1" applyAlignment="1">
      <alignment horizontal="center" vertical="top" wrapText="1"/>
    </xf>
    <xf numFmtId="0" fontId="8" fillId="0" borderId="0" xfId="0" applyFont="1" applyProtection="1">
      <protection locked="0"/>
    </xf>
    <xf numFmtId="0" fontId="0" fillId="0" borderId="0" xfId="0" applyFill="1" applyProtection="1">
      <protection locked="0"/>
    </xf>
    <xf numFmtId="41" fontId="4" fillId="0" borderId="39" xfId="0" applyNumberFormat="1" applyFont="1" applyBorder="1" applyAlignment="1">
      <alignment horizontal="right" vertical="top" wrapText="1"/>
    </xf>
    <xf numFmtId="41" fontId="0" fillId="0" borderId="39" xfId="0" applyNumberFormat="1" applyFont="1" applyBorder="1" applyAlignment="1">
      <alignment horizontal="right" vertical="top" wrapText="1"/>
    </xf>
    <xf numFmtId="41" fontId="0" fillId="0" borderId="39" xfId="0" applyNumberFormat="1" applyBorder="1" applyAlignment="1">
      <alignment horizontal="right" vertical="top" wrapText="1"/>
    </xf>
    <xf numFmtId="41" fontId="4" fillId="0" borderId="4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vertical="top" wrapText="1"/>
    </xf>
    <xf numFmtId="37" fontId="0" fillId="0" borderId="20" xfId="0" applyNumberFormat="1" applyFont="1" applyBorder="1" applyAlignment="1">
      <alignment horizontal="right" wrapText="1"/>
    </xf>
    <xf numFmtId="37" fontId="4" fillId="0" borderId="18" xfId="0" applyNumberFormat="1" applyFont="1" applyBorder="1" applyAlignment="1">
      <alignment wrapText="1"/>
    </xf>
    <xf numFmtId="165" fontId="0" fillId="0" borderId="18" xfId="0" applyNumberFormat="1" applyFont="1" applyBorder="1" applyAlignment="1">
      <alignment horizontal="right" vertical="top" wrapText="1"/>
    </xf>
    <xf numFmtId="165" fontId="0" fillId="0" borderId="20" xfId="0" applyNumberFormat="1" applyFont="1" applyBorder="1" applyAlignment="1">
      <alignment horizontal="right" wrapText="1"/>
    </xf>
    <xf numFmtId="3" fontId="0" fillId="0" borderId="18" xfId="0" applyNumberFormat="1" applyFont="1" applyBorder="1" applyAlignment="1">
      <alignment horizontal="right" vertical="top" wrapText="1"/>
    </xf>
    <xf numFmtId="0" fontId="0" fillId="0" borderId="22" xfId="0" applyFont="1" applyBorder="1" applyAlignment="1">
      <alignment horizontal="right" vertical="top" wrapText="1"/>
    </xf>
    <xf numFmtId="165" fontId="0" fillId="0" borderId="2" xfId="0" applyNumberFormat="1" applyBorder="1" applyAlignment="1">
      <alignment horizontal="right" vertical="top" wrapText="1"/>
    </xf>
    <xf numFmtId="0" fontId="4" fillId="0" borderId="3" xfId="0" applyFont="1" applyBorder="1"/>
    <xf numFmtId="0" fontId="0" fillId="0" borderId="1" xfId="0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41" fontId="4" fillId="0" borderId="18" xfId="0" applyNumberFormat="1" applyFont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vertical="top" wrapText="1"/>
    </xf>
    <xf numFmtId="41" fontId="4" fillId="0" borderId="22" xfId="0" applyNumberFormat="1" applyFont="1" applyBorder="1" applyAlignment="1">
      <alignment horizontal="right" vertical="top" wrapText="1"/>
    </xf>
    <xf numFmtId="0" fontId="0" fillId="0" borderId="28" xfId="0" applyFont="1" applyBorder="1" applyAlignment="1">
      <alignment horizontal="right"/>
    </xf>
    <xf numFmtId="0" fontId="25" fillId="0" borderId="0" xfId="0" applyFont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wrapText="1" indent="1"/>
    </xf>
    <xf numFmtId="0" fontId="27" fillId="0" borderId="0" xfId="0" applyFont="1" applyAlignment="1">
      <alignment horizontal="left" wrapText="1" indent="2"/>
    </xf>
    <xf numFmtId="0" fontId="26" fillId="0" borderId="15" xfId="0" applyFont="1" applyBorder="1" applyAlignment="1">
      <alignment horizontal="left" wrapText="1"/>
    </xf>
    <xf numFmtId="41" fontId="27" fillId="0" borderId="0" xfId="0" applyNumberFormat="1" applyFont="1"/>
    <xf numFmtId="164" fontId="26" fillId="0" borderId="0" xfId="4" applyNumberFormat="1" applyFont="1" applyBorder="1"/>
    <xf numFmtId="41" fontId="27" fillId="0" borderId="43" xfId="0" applyNumberFormat="1" applyFont="1" applyBorder="1"/>
    <xf numFmtId="166" fontId="27" fillId="0" borderId="0" xfId="0" applyNumberFormat="1" applyFont="1"/>
    <xf numFmtId="166" fontId="27" fillId="0" borderId="0" xfId="0" applyNumberFormat="1" applyFont="1" applyBorder="1"/>
    <xf numFmtId="166" fontId="26" fillId="0" borderId="0" xfId="4" applyNumberFormat="1" applyFont="1" applyBorder="1"/>
    <xf numFmtId="166" fontId="27" fillId="0" borderId="0" xfId="1" applyNumberFormat="1" applyFont="1" applyBorder="1"/>
    <xf numFmtId="164" fontId="26" fillId="0" borderId="0" xfId="1" applyNumberFormat="1" applyFont="1" applyBorder="1"/>
    <xf numFmtId="41" fontId="26" fillId="0" borderId="0" xfId="0" applyNumberFormat="1" applyFont="1"/>
    <xf numFmtId="41" fontId="26" fillId="0" borderId="43" xfId="0" applyNumberFormat="1" applyFont="1" applyBorder="1"/>
    <xf numFmtId="41" fontId="27" fillId="0" borderId="0" xfId="4" applyNumberFormat="1" applyFont="1" applyBorder="1"/>
    <xf numFmtId="41" fontId="26" fillId="0" borderId="0" xfId="0" applyNumberFormat="1" applyFont="1" applyBorder="1"/>
    <xf numFmtId="0" fontId="0" fillId="0" borderId="0" xfId="0" applyProtection="1">
      <protection locked="0"/>
    </xf>
    <xf numFmtId="41" fontId="26" fillId="0" borderId="1" xfId="0" applyNumberFormat="1" applyFont="1" applyBorder="1"/>
    <xf numFmtId="41" fontId="27" fillId="0" borderId="1" xfId="0" applyNumberFormat="1" applyFont="1" applyBorder="1"/>
    <xf numFmtId="41" fontId="26" fillId="0" borderId="44" xfId="0" applyNumberFormat="1" applyFont="1" applyBorder="1"/>
    <xf numFmtId="166" fontId="27" fillId="0" borderId="1" xfId="0" applyNumberFormat="1" applyFont="1" applyBorder="1"/>
    <xf numFmtId="164" fontId="26" fillId="0" borderId="1" xfId="4" applyNumberFormat="1" applyFont="1" applyBorder="1"/>
    <xf numFmtId="166" fontId="27" fillId="0" borderId="1" xfId="1" applyNumberFormat="1" applyFont="1" applyBorder="1"/>
    <xf numFmtId="41" fontId="27" fillId="0" borderId="44" xfId="0" applyNumberFormat="1" applyFont="1" applyBorder="1"/>
    <xf numFmtId="164" fontId="26" fillId="0" borderId="1" xfId="1" applyNumberFormat="1" applyFont="1" applyBorder="1"/>
    <xf numFmtId="166" fontId="26" fillId="0" borderId="1" xfId="4" applyNumberFormat="1" applyFont="1" applyBorder="1"/>
    <xf numFmtId="41" fontId="27" fillId="0" borderId="1" xfId="4" applyNumberFormat="1" applyFont="1" applyBorder="1"/>
    <xf numFmtId="0" fontId="0" fillId="0" borderId="21" xfId="0" applyBorder="1"/>
    <xf numFmtId="41" fontId="26" fillId="0" borderId="18" xfId="0" applyNumberFormat="1" applyFont="1" applyBorder="1"/>
    <xf numFmtId="41" fontId="27" fillId="0" borderId="18" xfId="0" applyNumberFormat="1" applyFont="1" applyBorder="1"/>
    <xf numFmtId="41" fontId="26" fillId="0" borderId="45" xfId="0" applyNumberFormat="1" applyFont="1" applyBorder="1"/>
    <xf numFmtId="166" fontId="27" fillId="0" borderId="18" xfId="0" applyNumberFormat="1" applyFont="1" applyBorder="1"/>
    <xf numFmtId="164" fontId="26" fillId="0" borderId="18" xfId="4" applyNumberFormat="1" applyFont="1" applyBorder="1"/>
    <xf numFmtId="166" fontId="27" fillId="0" borderId="18" xfId="1" applyNumberFormat="1" applyFont="1" applyBorder="1"/>
    <xf numFmtId="41" fontId="27" fillId="0" borderId="45" xfId="0" applyNumberFormat="1" applyFont="1" applyBorder="1"/>
    <xf numFmtId="164" fontId="26" fillId="0" borderId="18" xfId="1" applyNumberFormat="1" applyFont="1" applyBorder="1"/>
    <xf numFmtId="166" fontId="26" fillId="0" borderId="18" xfId="4" applyNumberFormat="1" applyFont="1" applyBorder="1"/>
    <xf numFmtId="41" fontId="27" fillId="0" borderId="18" xfId="4" applyNumberFormat="1" applyFont="1" applyBorder="1"/>
    <xf numFmtId="0" fontId="4" fillId="0" borderId="5" xfId="0" applyFont="1" applyBorder="1" applyAlignment="1">
      <alignment horizontal="center" vertical="top" wrapText="1"/>
    </xf>
    <xf numFmtId="0" fontId="0" fillId="0" borderId="46" xfId="0" applyBorder="1"/>
    <xf numFmtId="41" fontId="26" fillId="0" borderId="47" xfId="0" applyNumberFormat="1" applyFont="1" applyBorder="1"/>
    <xf numFmtId="41" fontId="27" fillId="0" borderId="47" xfId="0" applyNumberFormat="1" applyFont="1" applyBorder="1"/>
    <xf numFmtId="41" fontId="26" fillId="0" borderId="48" xfId="0" applyNumberFormat="1" applyFont="1" applyBorder="1"/>
    <xf numFmtId="166" fontId="27" fillId="0" borderId="47" xfId="0" applyNumberFormat="1" applyFont="1" applyBorder="1"/>
    <xf numFmtId="164" fontId="26" fillId="0" borderId="47" xfId="4" applyNumberFormat="1" applyFont="1" applyBorder="1"/>
    <xf numFmtId="166" fontId="27" fillId="0" borderId="47" xfId="1" applyNumberFormat="1" applyFont="1" applyBorder="1"/>
    <xf numFmtId="41" fontId="27" fillId="0" borderId="48" xfId="0" applyNumberFormat="1" applyFont="1" applyBorder="1"/>
    <xf numFmtId="164" fontId="26" fillId="0" borderId="47" xfId="1" applyNumberFormat="1" applyFont="1" applyBorder="1"/>
    <xf numFmtId="166" fontId="26" fillId="0" borderId="47" xfId="4" applyNumberFormat="1" applyFont="1" applyBorder="1"/>
    <xf numFmtId="41" fontId="27" fillId="0" borderId="47" xfId="4" applyNumberFormat="1" applyFont="1" applyBorder="1"/>
    <xf numFmtId="0" fontId="4" fillId="0" borderId="49" xfId="0" applyFont="1" applyBorder="1" applyAlignment="1">
      <alignment horizontal="center" vertical="top" wrapText="1"/>
    </xf>
    <xf numFmtId="0" fontId="0" fillId="0" borderId="50" xfId="0" applyBorder="1"/>
    <xf numFmtId="41" fontId="26" fillId="0" borderId="50" xfId="0" applyNumberFormat="1" applyFont="1" applyBorder="1"/>
    <xf numFmtId="41" fontId="27" fillId="0" borderId="50" xfId="0" applyNumberFormat="1" applyFont="1" applyBorder="1"/>
    <xf numFmtId="41" fontId="26" fillId="0" borderId="51" xfId="0" applyNumberFormat="1" applyFont="1" applyBorder="1"/>
    <xf numFmtId="166" fontId="27" fillId="0" borderId="50" xfId="0" applyNumberFormat="1" applyFont="1" applyBorder="1"/>
    <xf numFmtId="164" fontId="26" fillId="0" borderId="50" xfId="4" applyNumberFormat="1" applyFont="1" applyBorder="1"/>
    <xf numFmtId="41" fontId="27" fillId="0" borderId="51" xfId="0" applyNumberFormat="1" applyFont="1" applyBorder="1"/>
    <xf numFmtId="164" fontId="26" fillId="0" borderId="50" xfId="1" applyNumberFormat="1" applyFont="1" applyBorder="1"/>
    <xf numFmtId="166" fontId="26" fillId="0" borderId="50" xfId="4" applyNumberFormat="1" applyFont="1" applyBorder="1"/>
    <xf numFmtId="41" fontId="27" fillId="0" borderId="50" xfId="4" applyNumberFormat="1" applyFont="1" applyBorder="1"/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left" wrapText="1" indent="1"/>
    </xf>
    <xf numFmtId="0" fontId="26" fillId="0" borderId="0" xfId="0" applyFont="1" applyAlignment="1">
      <alignment horizontal="left" wrapText="1" indent="2"/>
    </xf>
    <xf numFmtId="0" fontId="27" fillId="0" borderId="0" xfId="0" applyFont="1" applyAlignment="1">
      <alignment horizontal="left" indent="1"/>
    </xf>
    <xf numFmtId="0" fontId="26" fillId="0" borderId="15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applyFont="1" applyAlignment="1">
      <alignment horizontal="left" indent="1"/>
    </xf>
    <xf numFmtId="0" fontId="26" fillId="0" borderId="15" xfId="0" applyFont="1" applyBorder="1" applyAlignment="1">
      <alignment horizontal="left" indent="1"/>
    </xf>
    <xf numFmtId="41" fontId="0" fillId="0" borderId="47" xfId="0" applyNumberFormat="1" applyFont="1" applyBorder="1"/>
    <xf numFmtId="41" fontId="0" fillId="0" borderId="54" xfId="0" applyNumberFormat="1" applyFont="1" applyBorder="1"/>
    <xf numFmtId="41" fontId="0" fillId="0" borderId="55" xfId="0" applyNumberFormat="1" applyFont="1" applyBorder="1"/>
    <xf numFmtId="37" fontId="0" fillId="0" borderId="18" xfId="0" applyNumberFormat="1" applyBorder="1"/>
    <xf numFmtId="37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4" fontId="0" fillId="0" borderId="4" xfId="0" applyNumberFormat="1" applyBorder="1"/>
    <xf numFmtId="164" fontId="0" fillId="0" borderId="30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164" fontId="0" fillId="0" borderId="18" xfId="0" applyNumberFormat="1" applyBorder="1"/>
    <xf numFmtId="0" fontId="0" fillId="0" borderId="18" xfId="0" applyBorder="1"/>
    <xf numFmtId="164" fontId="0" fillId="0" borderId="47" xfId="0" applyNumberFormat="1" applyBorder="1"/>
    <xf numFmtId="0" fontId="0" fillId="0" borderId="47" xfId="0" applyBorder="1"/>
    <xf numFmtId="37" fontId="0" fillId="0" borderId="47" xfId="0" applyNumberFormat="1" applyBorder="1"/>
    <xf numFmtId="164" fontId="0" fillId="0" borderId="3" xfId="0" applyNumberFormat="1" applyBorder="1"/>
    <xf numFmtId="164" fontId="0" fillId="0" borderId="52" xfId="0" applyNumberFormat="1" applyBorder="1"/>
    <xf numFmtId="164" fontId="0" fillId="0" borderId="22" xfId="0" applyNumberFormat="1" applyBorder="1"/>
    <xf numFmtId="164" fontId="0" fillId="0" borderId="19" xfId="0" applyNumberFormat="1" applyBorder="1"/>
    <xf numFmtId="164" fontId="0" fillId="0" borderId="56" xfId="0" applyNumberFormat="1" applyBorder="1"/>
    <xf numFmtId="164" fontId="0" fillId="0" borderId="20" xfId="0" applyNumberFormat="1" applyBorder="1"/>
    <xf numFmtId="164" fontId="0" fillId="0" borderId="14" xfId="0" applyNumberFormat="1" applyBorder="1"/>
    <xf numFmtId="41" fontId="27" fillId="0" borderId="0" xfId="0" applyNumberFormat="1" applyFont="1" applyBorder="1"/>
    <xf numFmtId="166" fontId="0" fillId="0" borderId="28" xfId="0" applyNumberFormat="1" applyFont="1" applyBorder="1" applyAlignment="1">
      <alignment horizontal="right"/>
    </xf>
    <xf numFmtId="41" fontId="0" fillId="0" borderId="56" xfId="0" applyNumberFormat="1" applyFont="1" applyBorder="1"/>
    <xf numFmtId="41" fontId="0" fillId="0" borderId="57" xfId="0" applyNumberFormat="1" applyFont="1" applyBorder="1"/>
    <xf numFmtId="41" fontId="0" fillId="0" borderId="20" xfId="0" applyNumberFormat="1" applyFont="1" applyBorder="1"/>
    <xf numFmtId="41" fontId="0" fillId="0" borderId="1" xfId="0" applyNumberFormat="1" applyBorder="1"/>
    <xf numFmtId="41" fontId="0" fillId="0" borderId="47" xfId="0" applyNumberFormat="1" applyBorder="1"/>
    <xf numFmtId="41" fontId="0" fillId="0" borderId="20" xfId="0" applyNumberFormat="1" applyBorder="1"/>
    <xf numFmtId="41" fontId="0" fillId="0" borderId="18" xfId="0" applyNumberFormat="1" applyBorder="1"/>
    <xf numFmtId="41" fontId="0" fillId="0" borderId="19" xfId="0" applyNumberFormat="1" applyBorder="1"/>
    <xf numFmtId="41" fontId="0" fillId="0" borderId="56" xfId="0" applyNumberFormat="1" applyBorder="1"/>
    <xf numFmtId="41" fontId="0" fillId="0" borderId="58" xfId="0" applyNumberFormat="1" applyBorder="1"/>
    <xf numFmtId="41" fontId="0" fillId="0" borderId="2" xfId="0" applyNumberFormat="1" applyBorder="1"/>
    <xf numFmtId="41" fontId="0" fillId="0" borderId="14" xfId="0" applyNumberFormat="1" applyBorder="1"/>
    <xf numFmtId="41" fontId="0" fillId="0" borderId="0" xfId="0" applyNumberFormat="1" applyBorder="1"/>
    <xf numFmtId="0" fontId="27" fillId="0" borderId="0" xfId="0" applyFont="1" applyFill="1" applyAlignment="1">
      <alignment horizontal="left" wrapText="1" indent="1"/>
    </xf>
    <xf numFmtId="0" fontId="26" fillId="0" borderId="0" xfId="0" applyFont="1" applyFill="1" applyAlignment="1">
      <alignment wrapText="1"/>
    </xf>
    <xf numFmtId="41" fontId="27" fillId="0" borderId="18" xfId="0" applyNumberFormat="1" applyFont="1" applyFill="1" applyBorder="1"/>
    <xf numFmtId="41" fontId="27" fillId="0" borderId="19" xfId="0" applyNumberFormat="1" applyFont="1" applyFill="1" applyBorder="1"/>
    <xf numFmtId="41" fontId="27" fillId="0" borderId="56" xfId="0" applyNumberFormat="1" applyFont="1" applyFill="1" applyBorder="1"/>
    <xf numFmtId="41" fontId="27" fillId="0" borderId="15" xfId="0" applyNumberFormat="1" applyFont="1" applyFill="1" applyBorder="1"/>
    <xf numFmtId="41" fontId="27" fillId="0" borderId="58" xfId="0" applyNumberFormat="1" applyFont="1" applyFill="1" applyBorder="1"/>
    <xf numFmtId="41" fontId="26" fillId="0" borderId="51" xfId="0" applyNumberFormat="1" applyFont="1" applyFill="1" applyBorder="1"/>
    <xf numFmtId="41" fontId="0" fillId="0" borderId="59" xfId="0" applyNumberFormat="1" applyFont="1" applyBorder="1"/>
    <xf numFmtId="41" fontId="0" fillId="0" borderId="18" xfId="0" applyNumberFormat="1" applyFont="1" applyBorder="1"/>
    <xf numFmtId="41" fontId="0" fillId="0" borderId="14" xfId="0" applyNumberFormat="1" applyFont="1" applyBorder="1"/>
    <xf numFmtId="0" fontId="4" fillId="0" borderId="33" xfId="0" applyFont="1" applyBorder="1" applyAlignment="1">
      <alignment horizontal="center"/>
    </xf>
    <xf numFmtId="166" fontId="0" fillId="0" borderId="0" xfId="0" applyNumberFormat="1" applyFont="1" applyBorder="1" applyAlignment="1">
      <alignment horizontal="right"/>
    </xf>
    <xf numFmtId="166" fontId="23" fillId="0" borderId="0" xfId="0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 wrapText="1"/>
    </xf>
    <xf numFmtId="41" fontId="27" fillId="0" borderId="0" xfId="0" applyNumberFormat="1" applyFont="1" applyFill="1" applyBorder="1"/>
    <xf numFmtId="41" fontId="27" fillId="0" borderId="0" xfId="0" applyNumberFormat="1" applyFont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 wrapText="1"/>
    </xf>
    <xf numFmtId="37" fontId="0" fillId="0" borderId="7" xfId="0" applyNumberFormat="1" applyFont="1" applyFill="1" applyBorder="1" applyAlignment="1">
      <alignment horizontal="right" vertical="top" wrapText="1"/>
    </xf>
    <xf numFmtId="37" fontId="0" fillId="0" borderId="11" xfId="0" applyNumberFormat="1" applyFont="1" applyFill="1" applyBorder="1" applyAlignment="1">
      <alignment horizontal="right" vertical="top" wrapText="1"/>
    </xf>
    <xf numFmtId="0" fontId="0" fillId="0" borderId="28" xfId="0" applyFont="1" applyFill="1" applyBorder="1"/>
    <xf numFmtId="0" fontId="0" fillId="0" borderId="0" xfId="0" applyFont="1" applyFill="1" applyBorder="1"/>
    <xf numFmtId="37" fontId="0" fillId="0" borderId="18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left" wrapText="1"/>
    </xf>
    <xf numFmtId="166" fontId="0" fillId="0" borderId="28" xfId="0" applyNumberFormat="1" applyFont="1" applyFill="1" applyBorder="1"/>
    <xf numFmtId="166" fontId="0" fillId="0" borderId="0" xfId="0" applyNumberFormat="1" applyFont="1" applyFill="1" applyBorder="1"/>
    <xf numFmtId="0" fontId="0" fillId="0" borderId="60" xfId="0" applyBorder="1"/>
    <xf numFmtId="41" fontId="26" fillId="0" borderId="59" xfId="0" applyNumberFormat="1" applyFont="1" applyBorder="1"/>
    <xf numFmtId="41" fontId="27" fillId="0" borderId="59" xfId="0" applyNumberFormat="1" applyFont="1" applyBorder="1"/>
    <xf numFmtId="41" fontId="26" fillId="0" borderId="61" xfId="0" applyNumberFormat="1" applyFont="1" applyBorder="1"/>
    <xf numFmtId="166" fontId="27" fillId="0" borderId="59" xfId="0" applyNumberFormat="1" applyFont="1" applyBorder="1"/>
    <xf numFmtId="164" fontId="26" fillId="0" borderId="59" xfId="4" applyNumberFormat="1" applyFont="1" applyBorder="1"/>
    <xf numFmtId="166" fontId="27" fillId="0" borderId="59" xfId="1" applyNumberFormat="1" applyFont="1" applyBorder="1"/>
    <xf numFmtId="41" fontId="27" fillId="0" borderId="61" xfId="0" applyNumberFormat="1" applyFont="1" applyBorder="1"/>
    <xf numFmtId="164" fontId="26" fillId="0" borderId="59" xfId="1" applyNumberFormat="1" applyFont="1" applyBorder="1"/>
    <xf numFmtId="166" fontId="26" fillId="0" borderId="59" xfId="4" applyNumberFormat="1" applyFont="1" applyBorder="1"/>
    <xf numFmtId="41" fontId="27" fillId="0" borderId="59" xfId="4" applyNumberFormat="1" applyFont="1" applyBorder="1"/>
    <xf numFmtId="41" fontId="27" fillId="0" borderId="55" xfId="0" applyNumberFormat="1" applyFont="1" applyFill="1" applyBorder="1"/>
    <xf numFmtId="0" fontId="0" fillId="0" borderId="63" xfId="0" applyBorder="1"/>
    <xf numFmtId="0" fontId="4" fillId="0" borderId="64" xfId="0" applyFont="1" applyBorder="1" applyAlignment="1">
      <alignment horizontal="center" vertical="top" wrapText="1"/>
    </xf>
    <xf numFmtId="0" fontId="4" fillId="0" borderId="65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right" vertical="top" wrapText="1"/>
    </xf>
    <xf numFmtId="41" fontId="4" fillId="0" borderId="54" xfId="0" applyNumberFormat="1" applyFont="1" applyBorder="1" applyAlignment="1">
      <alignment horizontal="right" vertical="top" wrapText="1"/>
    </xf>
    <xf numFmtId="41" fontId="0" fillId="0" borderId="54" xfId="0" applyNumberFormat="1" applyFont="1" applyBorder="1" applyAlignment="1">
      <alignment horizontal="right" vertical="top" wrapText="1"/>
    </xf>
    <xf numFmtId="41" fontId="4" fillId="0" borderId="66" xfId="0" applyNumberFormat="1" applyFont="1" applyBorder="1" applyAlignment="1">
      <alignment horizontal="right" vertical="top" wrapText="1"/>
    </xf>
    <xf numFmtId="41" fontId="0" fillId="0" borderId="18" xfId="0" applyNumberFormat="1" applyBorder="1" applyAlignment="1">
      <alignment horizontal="right" vertical="top" wrapText="1"/>
    </xf>
    <xf numFmtId="0" fontId="4" fillId="0" borderId="67" xfId="0" applyFont="1" applyBorder="1" applyAlignment="1">
      <alignment horizontal="center" vertical="top" wrapText="1"/>
    </xf>
    <xf numFmtId="0" fontId="0" fillId="0" borderId="47" xfId="0" applyFont="1" applyBorder="1" applyAlignment="1">
      <alignment horizontal="right" vertical="top" wrapText="1"/>
    </xf>
    <xf numFmtId="41" fontId="4" fillId="0" borderId="47" xfId="0" applyNumberFormat="1" applyFont="1" applyBorder="1" applyAlignment="1">
      <alignment horizontal="right" vertical="top" wrapText="1"/>
    </xf>
    <xf numFmtId="41" fontId="0" fillId="0" borderId="47" xfId="0" applyNumberFormat="1" applyFont="1" applyBorder="1" applyAlignment="1">
      <alignment horizontal="right" vertical="top" wrapText="1"/>
    </xf>
    <xf numFmtId="41" fontId="4" fillId="0" borderId="52" xfId="0" applyNumberFormat="1" applyFont="1" applyBorder="1" applyAlignment="1">
      <alignment horizontal="right" vertical="top" wrapText="1"/>
    </xf>
    <xf numFmtId="37" fontId="0" fillId="0" borderId="20" xfId="0" applyNumberFormat="1" applyBorder="1" applyAlignment="1">
      <alignment horizontal="right" wrapText="1"/>
    </xf>
    <xf numFmtId="165" fontId="0" fillId="0" borderId="20" xfId="0" applyNumberFormat="1" applyBorder="1" applyAlignment="1">
      <alignment horizontal="right" wrapText="1"/>
    </xf>
    <xf numFmtId="165" fontId="0" fillId="0" borderId="14" xfId="0" applyNumberFormat="1" applyBorder="1" applyAlignment="1">
      <alignment horizontal="right" wrapText="1"/>
    </xf>
    <xf numFmtId="41" fontId="27" fillId="0" borderId="59" xfId="0" applyNumberFormat="1" applyFont="1" applyBorder="1" applyAlignment="1">
      <alignment horizontal="right"/>
    </xf>
    <xf numFmtId="41" fontId="27" fillId="0" borderId="18" xfId="0" applyNumberFormat="1" applyFont="1" applyBorder="1" applyAlignment="1">
      <alignment horizontal="right"/>
    </xf>
    <xf numFmtId="41" fontId="0" fillId="0" borderId="2" xfId="0" applyNumberFormat="1" applyBorder="1" applyAlignment="1">
      <alignment horizontal="right" vertical="top" wrapText="1"/>
    </xf>
    <xf numFmtId="37" fontId="0" fillId="0" borderId="7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/>
    </xf>
    <xf numFmtId="37" fontId="0" fillId="0" borderId="7" xfId="0" applyNumberFormat="1" applyFill="1" applyBorder="1" applyAlignment="1">
      <alignment horizontal="right" wrapText="1"/>
    </xf>
    <xf numFmtId="0" fontId="4" fillId="0" borderId="32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164" fontId="0" fillId="0" borderId="54" xfId="0" applyNumberFormat="1" applyBorder="1"/>
    <xf numFmtId="41" fontId="0" fillId="0" borderId="54" xfId="0" applyNumberFormat="1" applyBorder="1"/>
    <xf numFmtId="0" fontId="0" fillId="0" borderId="54" xfId="0" applyBorder="1"/>
    <xf numFmtId="164" fontId="0" fillId="0" borderId="57" xfId="0" applyNumberFormat="1" applyBorder="1"/>
    <xf numFmtId="41" fontId="0" fillId="0" borderId="57" xfId="0" applyNumberFormat="1" applyBorder="1"/>
    <xf numFmtId="0" fontId="26" fillId="0" borderId="30" xfId="0" applyFont="1" applyBorder="1" applyAlignment="1">
      <alignment horizontal="left" indent="1"/>
    </xf>
    <xf numFmtId="164" fontId="0" fillId="0" borderId="50" xfId="0" applyNumberFormat="1" applyBorder="1"/>
    <xf numFmtId="41" fontId="0" fillId="0" borderId="58" xfId="0" applyNumberFormat="1" applyFont="1" applyBorder="1"/>
    <xf numFmtId="164" fontId="0" fillId="0" borderId="58" xfId="0" applyNumberFormat="1" applyBorder="1"/>
    <xf numFmtId="41" fontId="0" fillId="0" borderId="50" xfId="0" applyNumberFormat="1" applyBorder="1"/>
    <xf numFmtId="164" fontId="0" fillId="0" borderId="53" xfId="0" applyNumberFormat="1" applyBorder="1"/>
    <xf numFmtId="164" fontId="0" fillId="0" borderId="59" xfId="0" applyNumberFormat="1" applyBorder="1"/>
    <xf numFmtId="0" fontId="0" fillId="0" borderId="59" xfId="0" applyBorder="1"/>
    <xf numFmtId="41" fontId="0" fillId="0" borderId="59" xfId="0" applyNumberFormat="1" applyBorder="1"/>
    <xf numFmtId="164" fontId="0" fillId="0" borderId="55" xfId="0" applyNumberFormat="1" applyBorder="1"/>
    <xf numFmtId="41" fontId="0" fillId="0" borderId="55" xfId="0" applyNumberFormat="1" applyBorder="1"/>
    <xf numFmtId="41" fontId="26" fillId="0" borderId="2" xfId="0" applyNumberFormat="1" applyFont="1" applyBorder="1"/>
    <xf numFmtId="41" fontId="27" fillId="0" borderId="2" xfId="0" applyNumberFormat="1" applyFont="1" applyBorder="1"/>
    <xf numFmtId="41" fontId="26" fillId="0" borderId="68" xfId="0" applyNumberFormat="1" applyFont="1" applyBorder="1"/>
    <xf numFmtId="41" fontId="27" fillId="0" borderId="68" xfId="0" applyNumberFormat="1" applyFont="1" applyBorder="1"/>
    <xf numFmtId="166" fontId="27" fillId="0" borderId="2" xfId="0" applyNumberFormat="1" applyFont="1" applyBorder="1"/>
    <xf numFmtId="0" fontId="0" fillId="0" borderId="69" xfId="0" applyBorder="1"/>
    <xf numFmtId="164" fontId="26" fillId="0" borderId="2" xfId="4" applyNumberFormat="1" applyFont="1" applyBorder="1"/>
    <xf numFmtId="166" fontId="27" fillId="0" borderId="2" xfId="1" applyNumberFormat="1" applyFont="1" applyBorder="1"/>
    <xf numFmtId="164" fontId="26" fillId="0" borderId="2" xfId="1" applyNumberFormat="1" applyFont="1" applyBorder="1"/>
    <xf numFmtId="166" fontId="26" fillId="0" borderId="2" xfId="4" applyNumberFormat="1" applyFont="1" applyBorder="1"/>
    <xf numFmtId="41" fontId="27" fillId="0" borderId="2" xfId="4" applyNumberFormat="1" applyFont="1" applyBorder="1"/>
    <xf numFmtId="41" fontId="27" fillId="0" borderId="2" xfId="0" applyNumberFormat="1" applyFont="1" applyFill="1" applyBorder="1"/>
    <xf numFmtId="41" fontId="0" fillId="0" borderId="54" xfId="0" applyNumberFormat="1" applyBorder="1" applyAlignment="1">
      <alignment horizontal="right" vertical="top" wrapText="1"/>
    </xf>
    <xf numFmtId="41" fontId="0" fillId="0" borderId="0" xfId="0" applyNumberFormat="1" applyFill="1"/>
    <xf numFmtId="41" fontId="0" fillId="0" borderId="1" xfId="0" applyNumberFormat="1" applyFont="1" applyBorder="1" applyAlignment="1"/>
    <xf numFmtId="41" fontId="0" fillId="0" borderId="7" xfId="0" applyNumberFormat="1" applyFont="1" applyBorder="1" applyAlignment="1"/>
    <xf numFmtId="41" fontId="0" fillId="0" borderId="70" xfId="0" applyNumberFormat="1" applyFont="1" applyBorder="1" applyAlignment="1"/>
    <xf numFmtId="41" fontId="0" fillId="0" borderId="18" xfId="0" applyNumberFormat="1" applyFont="1" applyBorder="1" applyAlignment="1"/>
    <xf numFmtId="41" fontId="0" fillId="0" borderId="50" xfId="0" applyNumberFormat="1" applyFont="1" applyBorder="1" applyAlignment="1"/>
    <xf numFmtId="41" fontId="0" fillId="0" borderId="47" xfId="0" applyNumberFormat="1" applyFont="1" applyBorder="1" applyAlignment="1"/>
    <xf numFmtId="41" fontId="0" fillId="0" borderId="19" xfId="0" applyNumberFormat="1" applyFont="1" applyBorder="1" applyAlignment="1"/>
    <xf numFmtId="41" fontId="0" fillId="0" borderId="16" xfId="0" applyNumberFormat="1" applyFont="1" applyBorder="1" applyAlignment="1"/>
    <xf numFmtId="41" fontId="0" fillId="0" borderId="71" xfId="0" applyNumberFormat="1" applyFont="1" applyBorder="1" applyAlignment="1"/>
    <xf numFmtId="41" fontId="0" fillId="0" borderId="20" xfId="0" applyNumberFormat="1" applyFont="1" applyBorder="1" applyAlignment="1"/>
    <xf numFmtId="41" fontId="0" fillId="0" borderId="58" xfId="0" applyNumberFormat="1" applyFont="1" applyBorder="1" applyAlignment="1"/>
    <xf numFmtId="41" fontId="0" fillId="0" borderId="56" xfId="0" applyNumberFormat="1" applyFont="1" applyBorder="1" applyAlignment="1"/>
    <xf numFmtId="41" fontId="0" fillId="0" borderId="72" xfId="0" applyNumberFormat="1" applyFont="1" applyBorder="1" applyAlignment="1"/>
    <xf numFmtId="41" fontId="0" fillId="0" borderId="63" xfId="0" applyNumberFormat="1" applyFont="1" applyBorder="1" applyAlignment="1"/>
    <xf numFmtId="41" fontId="0" fillId="0" borderId="54" xfId="0" applyNumberFormat="1" applyFont="1" applyBorder="1" applyAlignment="1"/>
    <xf numFmtId="41" fontId="0" fillId="0" borderId="0" xfId="0" applyNumberFormat="1" applyFont="1" applyBorder="1" applyAlignment="1"/>
    <xf numFmtId="41" fontId="0" fillId="0" borderId="73" xfId="0" applyNumberFormat="1" applyFont="1" applyBorder="1" applyAlignment="1"/>
    <xf numFmtId="41" fontId="4" fillId="0" borderId="74" xfId="0" applyNumberFormat="1" applyFont="1" applyBorder="1" applyAlignment="1"/>
    <xf numFmtId="41" fontId="4" fillId="0" borderId="75" xfId="0" applyNumberFormat="1" applyFont="1" applyBorder="1" applyAlignment="1"/>
    <xf numFmtId="41" fontId="4" fillId="0" borderId="76" xfId="0" applyNumberFormat="1" applyFont="1" applyBorder="1" applyAlignment="1"/>
    <xf numFmtId="41" fontId="4" fillId="0" borderId="77" xfId="0" applyNumberFormat="1" applyFont="1" applyBorder="1" applyAlignment="1"/>
    <xf numFmtId="41" fontId="4" fillId="0" borderId="78" xfId="0" applyNumberFormat="1" applyFont="1" applyBorder="1" applyAlignment="1"/>
    <xf numFmtId="41" fontId="23" fillId="0" borderId="4" xfId="0" applyNumberFormat="1" applyFont="1" applyBorder="1"/>
    <xf numFmtId="41" fontId="23" fillId="0" borderId="22" xfId="0" applyNumberFormat="1" applyFont="1" applyBorder="1"/>
    <xf numFmtId="41" fontId="0" fillId="0" borderId="79" xfId="0" applyNumberFormat="1" applyBorder="1"/>
    <xf numFmtId="41" fontId="0" fillId="0" borderId="46" xfId="0" applyNumberFormat="1" applyBorder="1"/>
    <xf numFmtId="41" fontId="0" fillId="0" borderId="60" xfId="0" applyNumberFormat="1" applyBorder="1"/>
    <xf numFmtId="41" fontId="0" fillId="0" borderId="80" xfId="0" applyNumberFormat="1" applyBorder="1"/>
    <xf numFmtId="41" fontId="0" fillId="0" borderId="21" xfId="0" applyNumberFormat="1" applyBorder="1"/>
    <xf numFmtId="41" fontId="0" fillId="0" borderId="81" xfId="0" applyNumberFormat="1" applyBorder="1"/>
    <xf numFmtId="41" fontId="0" fillId="0" borderId="69" xfId="0" applyNumberFormat="1" applyBorder="1"/>
    <xf numFmtId="41" fontId="0" fillId="0" borderId="14" xfId="0" applyNumberFormat="1" applyBorder="1" applyAlignment="1">
      <alignment horizontal="right"/>
    </xf>
    <xf numFmtId="0" fontId="0" fillId="0" borderId="69" xfId="0" applyFont="1" applyBorder="1"/>
    <xf numFmtId="0" fontId="0" fillId="0" borderId="2" xfId="0" applyFont="1" applyBorder="1"/>
    <xf numFmtId="37" fontId="4" fillId="0" borderId="2" xfId="0" applyNumberFormat="1" applyFont="1" applyBorder="1"/>
    <xf numFmtId="37" fontId="0" fillId="0" borderId="2" xfId="0" applyNumberFormat="1" applyFont="1" applyBorder="1" applyAlignment="1">
      <alignment wrapText="1"/>
    </xf>
    <xf numFmtId="37" fontId="0" fillId="0" borderId="2" xfId="0" applyNumberFormat="1" applyFont="1" applyFill="1" applyBorder="1"/>
    <xf numFmtId="37" fontId="23" fillId="0" borderId="2" xfId="0" applyNumberFormat="1" applyFont="1" applyBorder="1" applyAlignment="1">
      <alignment wrapText="1"/>
    </xf>
    <xf numFmtId="37" fontId="4" fillId="0" borderId="2" xfId="0" applyNumberFormat="1" applyFont="1" applyBorder="1" applyAlignment="1"/>
    <xf numFmtId="37" fontId="5" fillId="0" borderId="2" xfId="0" applyNumberFormat="1" applyFont="1" applyBorder="1"/>
    <xf numFmtId="37" fontId="0" fillId="0" borderId="4" xfId="0" applyNumberFormat="1" applyFont="1" applyBorder="1"/>
    <xf numFmtId="37" fontId="0" fillId="0" borderId="0" xfId="0" applyNumberFormat="1" applyBorder="1"/>
    <xf numFmtId="164" fontId="0" fillId="0" borderId="0" xfId="0" applyNumberFormat="1" applyBorder="1"/>
    <xf numFmtId="0" fontId="0" fillId="0" borderId="81" xfId="0" applyBorder="1"/>
    <xf numFmtId="0" fontId="0" fillId="0" borderId="6" xfId="0" applyBorder="1"/>
    <xf numFmtId="41" fontId="0" fillId="0" borderId="29" xfId="0" applyNumberFormat="1" applyFont="1" applyBorder="1" applyAlignment="1">
      <alignment horizontal="right" wrapText="1"/>
    </xf>
    <xf numFmtId="41" fontId="0" fillId="0" borderId="28" xfId="0" applyNumberFormat="1" applyFont="1" applyBorder="1" applyAlignment="1">
      <alignment horizontal="right"/>
    </xf>
    <xf numFmtId="41" fontId="0" fillId="0" borderId="28" xfId="0" applyNumberFormat="1" applyFont="1" applyBorder="1"/>
    <xf numFmtId="41" fontId="0" fillId="0" borderId="28" xfId="0" applyNumberFormat="1" applyFont="1" applyBorder="1" applyAlignment="1">
      <alignment wrapText="1"/>
    </xf>
    <xf numFmtId="41" fontId="0" fillId="0" borderId="28" xfId="0" applyNumberFormat="1" applyBorder="1" applyAlignment="1">
      <alignment horizontal="right"/>
    </xf>
    <xf numFmtId="41" fontId="0" fillId="0" borderId="28" xfId="0" applyNumberFormat="1" applyFill="1" applyBorder="1" applyAlignment="1">
      <alignment horizontal="right"/>
    </xf>
    <xf numFmtId="41" fontId="5" fillId="0" borderId="28" xfId="0" applyNumberFormat="1" applyFont="1" applyBorder="1" applyAlignment="1">
      <alignment horizontal="right"/>
    </xf>
    <xf numFmtId="41" fontId="23" fillId="0" borderId="28" xfId="0" applyNumberFormat="1" applyFont="1" applyBorder="1" applyAlignment="1">
      <alignment horizontal="right"/>
    </xf>
    <xf numFmtId="41" fontId="0" fillId="0" borderId="29" xfId="0" applyNumberFormat="1" applyBorder="1" applyAlignment="1">
      <alignment horizontal="right"/>
    </xf>
    <xf numFmtId="41" fontId="0" fillId="0" borderId="37" xfId="0" applyNumberFormat="1" applyFont="1" applyBorder="1" applyAlignment="1"/>
    <xf numFmtId="41" fontId="0" fillId="0" borderId="82" xfId="0" applyNumberFormat="1" applyFont="1" applyBorder="1" applyAlignment="1"/>
    <xf numFmtId="37" fontId="0" fillId="0" borderId="7" xfId="0" applyNumberFormat="1" applyBorder="1" applyAlignment="1">
      <alignment horizontal="right"/>
    </xf>
    <xf numFmtId="41" fontId="0" fillId="0" borderId="47" xfId="0" applyNumberFormat="1" applyFont="1" applyBorder="1" applyAlignment="1">
      <alignment horizontal="right"/>
    </xf>
    <xf numFmtId="41" fontId="0" fillId="0" borderId="55" xfId="0" applyNumberFormat="1" applyFont="1" applyBorder="1" applyAlignment="1">
      <alignment horizontal="right"/>
    </xf>
    <xf numFmtId="41" fontId="0" fillId="0" borderId="58" xfId="0" applyNumberFormat="1" applyFont="1" applyBorder="1" applyAlignment="1">
      <alignment horizontal="right"/>
    </xf>
    <xf numFmtId="41" fontId="0" fillId="0" borderId="54" xfId="0" applyNumberFormat="1" applyFont="1" applyBorder="1" applyAlignment="1">
      <alignment horizontal="right"/>
    </xf>
    <xf numFmtId="37" fontId="0" fillId="0" borderId="16" xfId="0" applyNumberFormat="1" applyBorder="1" applyAlignment="1">
      <alignment horizontal="right" wrapText="1"/>
    </xf>
    <xf numFmtId="165" fontId="0" fillId="0" borderId="16" xfId="0" applyNumberFormat="1" applyBorder="1" applyAlignment="1">
      <alignment horizontal="right" wrapText="1"/>
    </xf>
    <xf numFmtId="37" fontId="0" fillId="0" borderId="7" xfId="0" applyNumberFormat="1" applyBorder="1" applyAlignment="1"/>
    <xf numFmtId="0" fontId="27" fillId="0" borderId="0" xfId="0" applyFont="1" applyFill="1"/>
    <xf numFmtId="0" fontId="0" fillId="0" borderId="69" xfId="0" applyFont="1" applyBorder="1" applyAlignment="1">
      <alignment horizontal="left" vertical="top" wrapText="1"/>
    </xf>
    <xf numFmtId="0" fontId="23" fillId="0" borderId="2" xfId="0" applyFont="1" applyFill="1" applyBorder="1" applyAlignment="1"/>
    <xf numFmtId="0" fontId="23" fillId="0" borderId="2" xfId="0" applyFont="1" applyFill="1" applyBorder="1" applyAlignment="1">
      <alignment horizontal="left"/>
    </xf>
    <xf numFmtId="41" fontId="23" fillId="0" borderId="18" xfId="0" applyNumberFormat="1" applyFont="1" applyBorder="1"/>
    <xf numFmtId="0" fontId="0" fillId="0" borderId="69" xfId="0" applyFont="1" applyBorder="1" applyAlignment="1">
      <alignment horizontal="right" vertical="top" wrapText="1"/>
    </xf>
    <xf numFmtId="0" fontId="23" fillId="0" borderId="4" xfId="0" applyFont="1" applyFill="1" applyBorder="1" applyAlignment="1">
      <alignment horizontal="left"/>
    </xf>
    <xf numFmtId="9" fontId="23" fillId="0" borderId="22" xfId="0" applyNumberFormat="1" applyFont="1" applyBorder="1"/>
    <xf numFmtId="9" fontId="23" fillId="0" borderId="4" xfId="0" applyNumberFormat="1" applyFont="1" applyBorder="1"/>
    <xf numFmtId="0" fontId="0" fillId="0" borderId="35" xfId="0" applyFont="1" applyBorder="1" applyAlignment="1">
      <alignment horizontal="right" vertical="top" wrapText="1"/>
    </xf>
    <xf numFmtId="41" fontId="0" fillId="0" borderId="28" xfId="0" applyNumberFormat="1" applyBorder="1"/>
    <xf numFmtId="41" fontId="23" fillId="0" borderId="28" xfId="0" applyNumberFormat="1" applyFont="1" applyBorder="1"/>
    <xf numFmtId="9" fontId="23" fillId="0" borderId="34" xfId="0" applyNumberFormat="1" applyFont="1" applyBorder="1"/>
    <xf numFmtId="41" fontId="0" fillId="0" borderId="7" xfId="0" applyNumberFormat="1" applyBorder="1"/>
    <xf numFmtId="41" fontId="23" fillId="0" borderId="7" xfId="0" applyNumberFormat="1" applyFont="1" applyBorder="1"/>
    <xf numFmtId="9" fontId="23" fillId="0" borderId="8" xfId="0" applyNumberFormat="1" applyFont="1" applyBorder="1"/>
    <xf numFmtId="0" fontId="0" fillId="0" borderId="21" xfId="0" applyFont="1" applyBorder="1" applyAlignment="1">
      <alignment horizontal="right" vertical="top" wrapText="1"/>
    </xf>
    <xf numFmtId="41" fontId="0" fillId="0" borderId="11" xfId="0" applyNumberFormat="1" applyBorder="1"/>
    <xf numFmtId="41" fontId="23" fillId="0" borderId="11" xfId="0" applyNumberFormat="1" applyFont="1" applyBorder="1"/>
    <xf numFmtId="9" fontId="23" fillId="0" borderId="12" xfId="0" applyNumberFormat="1" applyFont="1" applyBorder="1"/>
    <xf numFmtId="37" fontId="4" fillId="0" borderId="18" xfId="0" applyNumberFormat="1" applyFont="1" applyBorder="1" applyAlignment="1">
      <alignment horizontal="right" vertical="top"/>
    </xf>
    <xf numFmtId="37" fontId="0" fillId="0" borderId="18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>
      <alignment horizontal="right" vertical="top"/>
    </xf>
    <xf numFmtId="37" fontId="0" fillId="0" borderId="18" xfId="0" applyNumberFormat="1" applyBorder="1" applyAlignment="1">
      <alignment horizontal="right" vertical="top"/>
    </xf>
    <xf numFmtId="37" fontId="23" fillId="0" borderId="18" xfId="0" applyNumberFormat="1" applyFont="1" applyBorder="1" applyAlignment="1">
      <alignment horizontal="right" vertical="top"/>
    </xf>
    <xf numFmtId="37" fontId="4" fillId="0" borderId="18" xfId="0" applyNumberFormat="1" applyFont="1" applyBorder="1" applyAlignment="1">
      <alignment horizontal="right"/>
    </xf>
    <xf numFmtId="37" fontId="0" fillId="0" borderId="11" xfId="0" applyNumberFormat="1" applyBorder="1" applyAlignment="1">
      <alignment horizontal="right"/>
    </xf>
    <xf numFmtId="37" fontId="23" fillId="0" borderId="18" xfId="0" applyNumberFormat="1" applyFont="1" applyBorder="1" applyAlignment="1"/>
    <xf numFmtId="37" fontId="0" fillId="0" borderId="22" xfId="0" applyNumberFormat="1" applyFont="1" applyBorder="1" applyAlignment="1">
      <alignment horizontal="right" vertical="top"/>
    </xf>
    <xf numFmtId="37" fontId="0" fillId="0" borderId="18" xfId="0" applyNumberFormat="1" applyFont="1" applyFill="1" applyBorder="1" applyAlignment="1"/>
    <xf numFmtId="37" fontId="5" fillId="0" borderId="18" xfId="0" applyNumberFormat="1" applyFont="1" applyBorder="1" applyAlignment="1"/>
    <xf numFmtId="37" fontId="0" fillId="0" borderId="22" xfId="0" applyNumberFormat="1" applyFont="1" applyBorder="1" applyAlignment="1"/>
    <xf numFmtId="41" fontId="0" fillId="0" borderId="18" xfId="0" applyNumberFormat="1" applyBorder="1" applyAlignment="1">
      <alignment horizontal="right"/>
    </xf>
    <xf numFmtId="41" fontId="23" fillId="0" borderId="18" xfId="0" applyNumberFormat="1" applyFon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7" xfId="0" applyNumberFormat="1" applyFont="1" applyBorder="1" applyAlignment="1">
      <alignment horizontal="right"/>
    </xf>
    <xf numFmtId="44" fontId="0" fillId="0" borderId="7" xfId="0" applyNumberFormat="1" applyBorder="1" applyAlignment="1">
      <alignment horizontal="right"/>
    </xf>
    <xf numFmtId="41" fontId="0" fillId="0" borderId="2" xfId="0" applyNumberFormat="1" applyBorder="1" applyAlignment="1">
      <alignment horizontal="right"/>
    </xf>
    <xf numFmtId="44" fontId="0" fillId="0" borderId="7" xfId="0" applyNumberFormat="1" applyBorder="1" applyAlignment="1">
      <alignment horizontal="right" vertical="top"/>
    </xf>
    <xf numFmtId="44" fontId="0" fillId="0" borderId="18" xfId="0" applyNumberFormat="1" applyBorder="1" applyAlignment="1">
      <alignment horizontal="right" vertical="top"/>
    </xf>
    <xf numFmtId="44" fontId="0" fillId="0" borderId="7" xfId="0" applyNumberFormat="1" applyFill="1" applyBorder="1" applyAlignment="1">
      <alignment horizontal="right"/>
    </xf>
    <xf numFmtId="44" fontId="0" fillId="0" borderId="7" xfId="0" applyNumberFormat="1" applyFill="1" applyBorder="1" applyAlignment="1">
      <alignment horizontal="right" vertical="top"/>
    </xf>
    <xf numFmtId="44" fontId="0" fillId="0" borderId="28" xfId="0" applyNumberFormat="1" applyBorder="1" applyAlignment="1">
      <alignment horizontal="right"/>
    </xf>
    <xf numFmtId="44" fontId="0" fillId="0" borderId="28" xfId="0" applyNumberFormat="1" applyFill="1" applyBorder="1" applyAlignment="1">
      <alignment horizontal="right"/>
    </xf>
    <xf numFmtId="44" fontId="0" fillId="0" borderId="1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 vertical="top"/>
    </xf>
    <xf numFmtId="37" fontId="0" fillId="0" borderId="7" xfId="0" applyNumberFormat="1" applyFill="1" applyBorder="1" applyAlignment="1">
      <alignment horizontal="right"/>
    </xf>
    <xf numFmtId="44" fontId="0" fillId="0" borderId="28" xfId="0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37" fontId="23" fillId="0" borderId="28" xfId="0" applyNumberFormat="1" applyFont="1" applyBorder="1" applyAlignment="1"/>
    <xf numFmtId="37" fontId="23" fillId="0" borderId="7" xfId="0" applyNumberFormat="1" applyFont="1" applyBorder="1" applyAlignment="1"/>
    <xf numFmtId="37" fontId="23" fillId="0" borderId="2" xfId="0" applyNumberFormat="1" applyFont="1" applyBorder="1" applyAlignment="1"/>
    <xf numFmtId="37" fontId="23" fillId="0" borderId="1" xfId="0" applyNumberFormat="1" applyFont="1" applyBorder="1" applyAlignment="1"/>
    <xf numFmtId="37" fontId="23" fillId="0" borderId="11" xfId="0" applyNumberFormat="1" applyFont="1" applyBorder="1" applyAlignment="1"/>
    <xf numFmtId="37" fontId="23" fillId="0" borderId="0" xfId="0" applyNumberFormat="1" applyFont="1" applyBorder="1" applyAlignment="1"/>
    <xf numFmtId="37" fontId="0" fillId="0" borderId="1" xfId="0" applyNumberFormat="1" applyFont="1" applyBorder="1" applyAlignment="1">
      <alignment horizontal="right"/>
    </xf>
    <xf numFmtId="37" fontId="0" fillId="0" borderId="7" xfId="0" applyNumberFormat="1" applyFont="1" applyBorder="1" applyAlignment="1">
      <alignment horizontal="right"/>
    </xf>
    <xf numFmtId="37" fontId="0" fillId="0" borderId="11" xfId="0" applyNumberFormat="1" applyFont="1" applyBorder="1" applyAlignment="1">
      <alignment horizontal="right"/>
    </xf>
    <xf numFmtId="37" fontId="0" fillId="0" borderId="1" xfId="0" applyNumberFormat="1" applyFont="1" applyBorder="1" applyAlignment="1">
      <alignment horizontal="right" vertical="top"/>
    </xf>
    <xf numFmtId="37" fontId="0" fillId="0" borderId="7" xfId="0" applyNumberFormat="1" applyFont="1" applyBorder="1" applyAlignment="1">
      <alignment horizontal="right" vertical="top"/>
    </xf>
    <xf numFmtId="37" fontId="0" fillId="0" borderId="11" xfId="0" applyNumberFormat="1" applyFont="1" applyBorder="1" applyAlignment="1">
      <alignment horizontal="right" vertical="top"/>
    </xf>
    <xf numFmtId="37" fontId="4" fillId="0" borderId="1" xfId="0" applyNumberFormat="1" applyFont="1" applyBorder="1" applyAlignment="1">
      <alignment horizontal="right"/>
    </xf>
    <xf numFmtId="37" fontId="4" fillId="0" borderId="7" xfId="0" applyNumberFormat="1" applyFont="1" applyBorder="1" applyAlignment="1">
      <alignment horizontal="right"/>
    </xf>
    <xf numFmtId="37" fontId="4" fillId="0" borderId="11" xfId="0" applyNumberFormat="1" applyFont="1" applyBorder="1" applyAlignment="1">
      <alignment horizontal="right"/>
    </xf>
    <xf numFmtId="44" fontId="0" fillId="0" borderId="0" xfId="0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37" fontId="5" fillId="0" borderId="7" xfId="0" applyNumberFormat="1" applyFont="1" applyBorder="1" applyAlignment="1">
      <alignment horizontal="right" vertical="top"/>
    </xf>
    <xf numFmtId="44" fontId="0" fillId="0" borderId="1" xfId="0" applyNumberFormat="1" applyBorder="1" applyAlignment="1">
      <alignment horizontal="right" vertical="top"/>
    </xf>
    <xf numFmtId="44" fontId="5" fillId="0" borderId="1" xfId="0" applyNumberFormat="1" applyFont="1" applyBorder="1" applyAlignment="1">
      <alignment horizontal="right" vertical="top"/>
    </xf>
    <xf numFmtId="44" fontId="5" fillId="0" borderId="7" xfId="0" applyNumberFormat="1" applyFont="1" applyBorder="1" applyAlignment="1">
      <alignment horizontal="right" vertical="top"/>
    </xf>
    <xf numFmtId="44" fontId="0" fillId="0" borderId="11" xfId="0" applyNumberFormat="1" applyBorder="1" applyAlignment="1">
      <alignment horizontal="right"/>
    </xf>
    <xf numFmtId="44" fontId="5" fillId="0" borderId="28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0" fillId="0" borderId="11" xfId="0" applyNumberFormat="1" applyBorder="1" applyAlignment="1">
      <alignment horizontal="right" vertical="top"/>
    </xf>
    <xf numFmtId="44" fontId="0" fillId="0" borderId="1" xfId="0" applyNumberFormat="1" applyFont="1" applyBorder="1" applyAlignment="1">
      <alignment horizontal="right" vertical="top"/>
    </xf>
    <xf numFmtId="44" fontId="0" fillId="0" borderId="1" xfId="0" applyNumberFormat="1" applyFill="1" applyBorder="1" applyAlignment="1">
      <alignment horizontal="right"/>
    </xf>
    <xf numFmtId="44" fontId="0" fillId="0" borderId="11" xfId="0" applyNumberForma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right"/>
    </xf>
    <xf numFmtId="37" fontId="0" fillId="0" borderId="1" xfId="0" applyNumberFormat="1" applyFont="1" applyFill="1" applyBorder="1" applyAlignment="1">
      <alignment horizontal="right" vertical="top"/>
    </xf>
    <xf numFmtId="37" fontId="0" fillId="0" borderId="7" xfId="0" applyNumberFormat="1" applyFont="1" applyFill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 vertical="top"/>
    </xf>
    <xf numFmtId="37" fontId="4" fillId="0" borderId="1" xfId="0" applyNumberFormat="1" applyFont="1" applyBorder="1" applyAlignment="1">
      <alignment horizontal="right" vertical="top"/>
    </xf>
    <xf numFmtId="37" fontId="4" fillId="0" borderId="7" xfId="0" applyNumberFormat="1" applyFont="1" applyBorder="1" applyAlignment="1">
      <alignment horizontal="right" vertical="top"/>
    </xf>
    <xf numFmtId="37" fontId="4" fillId="0" borderId="11" xfId="0" applyNumberFormat="1" applyFont="1" applyBorder="1" applyAlignment="1">
      <alignment horizontal="right" vertical="top"/>
    </xf>
    <xf numFmtId="37" fontId="0" fillId="0" borderId="11" xfId="0" applyNumberFormat="1" applyFont="1" applyFill="1" applyBorder="1" applyAlignment="1">
      <alignment horizontal="right"/>
    </xf>
    <xf numFmtId="37" fontId="5" fillId="0" borderId="11" xfId="0" applyNumberFormat="1" applyFont="1" applyBorder="1" applyAlignment="1">
      <alignment horizontal="right" vertical="top"/>
    </xf>
    <xf numFmtId="1" fontId="0" fillId="0" borderId="7" xfId="0" applyNumberFormat="1" applyFont="1" applyBorder="1" applyAlignment="1">
      <alignment horizontal="right" vertical="top"/>
    </xf>
    <xf numFmtId="1" fontId="0" fillId="0" borderId="18" xfId="0" applyNumberFormat="1" applyFont="1" applyBorder="1" applyAlignment="1">
      <alignment horizontal="right" vertical="top"/>
    </xf>
    <xf numFmtId="1" fontId="0" fillId="0" borderId="7" xfId="0" applyNumberFormat="1" applyBorder="1" applyAlignment="1">
      <alignment horizontal="right" vertical="top"/>
    </xf>
    <xf numFmtId="1" fontId="0" fillId="0" borderId="7" xfId="0" applyNumberFormat="1" applyBorder="1" applyAlignment="1">
      <alignment horizontal="right"/>
    </xf>
    <xf numFmtId="1" fontId="0" fillId="0" borderId="28" xfId="0" applyNumberFormat="1" applyFont="1" applyBorder="1"/>
    <xf numFmtId="1" fontId="0" fillId="0" borderId="0" xfId="0" applyNumberFormat="1" applyFont="1" applyBorder="1"/>
    <xf numFmtId="1" fontId="0" fillId="0" borderId="7" xfId="0" applyNumberFormat="1" applyFont="1" applyBorder="1" applyAlignment="1">
      <alignment horizontal="right" vertical="top" wrapText="1"/>
    </xf>
    <xf numFmtId="1" fontId="0" fillId="0" borderId="18" xfId="0" applyNumberFormat="1" applyFont="1" applyBorder="1" applyAlignment="1">
      <alignment horizontal="right" vertical="top" wrapText="1"/>
    </xf>
    <xf numFmtId="1" fontId="0" fillId="0" borderId="28" xfId="0" applyNumberFormat="1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right" vertical="top"/>
    </xf>
    <xf numFmtId="1" fontId="0" fillId="0" borderId="11" xfId="0" applyNumberFormat="1" applyBorder="1" applyAlignment="1">
      <alignment horizontal="right" vertical="top"/>
    </xf>
    <xf numFmtId="44" fontId="0" fillId="0" borderId="7" xfId="0" applyNumberFormat="1" applyFont="1" applyBorder="1" applyAlignment="1">
      <alignment horizontal="right" vertical="top"/>
    </xf>
    <xf numFmtId="44" fontId="0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 vertical="top"/>
    </xf>
    <xf numFmtId="44" fontId="5" fillId="0" borderId="11" xfId="0" applyNumberFormat="1" applyFont="1" applyBorder="1" applyAlignment="1">
      <alignment horizontal="right" vertical="top"/>
    </xf>
    <xf numFmtId="44" fontId="0" fillId="0" borderId="11" xfId="0" applyNumberFormat="1" applyFont="1" applyBorder="1" applyAlignment="1">
      <alignment horizontal="right" vertical="top"/>
    </xf>
    <xf numFmtId="44" fontId="23" fillId="0" borderId="28" xfId="0" applyNumberFormat="1" applyFont="1" applyBorder="1" applyAlignment="1">
      <alignment horizontal="right"/>
    </xf>
    <xf numFmtId="44" fontId="4" fillId="0" borderId="7" xfId="0" applyNumberFormat="1" applyFont="1" applyBorder="1" applyAlignment="1">
      <alignment horizontal="right"/>
    </xf>
    <xf numFmtId="44" fontId="4" fillId="0" borderId="18" xfId="0" applyNumberFormat="1" applyFont="1" applyBorder="1" applyAlignment="1">
      <alignment horizontal="right"/>
    </xf>
    <xf numFmtId="44" fontId="0" fillId="0" borderId="11" xfId="0" applyNumberFormat="1" applyFont="1" applyBorder="1" applyAlignment="1">
      <alignment horizontal="right"/>
    </xf>
    <xf numFmtId="0" fontId="21" fillId="0" borderId="0" xfId="0" applyFont="1"/>
    <xf numFmtId="0" fontId="20" fillId="0" borderId="0" xfId="0" applyFont="1"/>
    <xf numFmtId="0" fontId="0" fillId="0" borderId="0" xfId="0" applyFont="1" applyAlignment="1">
      <alignment horizontal="right"/>
    </xf>
    <xf numFmtId="41" fontId="0" fillId="0" borderId="47" xfId="0" applyNumberFormat="1" applyBorder="1" applyAlignment="1">
      <alignment horizontal="right"/>
    </xf>
    <xf numFmtId="41" fontId="0" fillId="0" borderId="56" xfId="0" applyNumberFormat="1" applyFont="1" applyBorder="1" applyAlignment="1">
      <alignment horizontal="right"/>
    </xf>
    <xf numFmtId="3" fontId="0" fillId="0" borderId="7" xfId="0" applyNumberFormat="1" applyFont="1" applyFill="1" applyBorder="1" applyAlignment="1">
      <alignment horizontal="right" vertical="top" wrapText="1"/>
    </xf>
    <xf numFmtId="37" fontId="23" fillId="0" borderId="0" xfId="0" applyNumberFormat="1" applyFont="1" applyFill="1" applyBorder="1" applyAlignment="1">
      <alignment wrapText="1"/>
    </xf>
    <xf numFmtId="37" fontId="4" fillId="0" borderId="7" xfId="0" applyNumberFormat="1" applyFont="1" applyFill="1" applyBorder="1" applyAlignment="1">
      <alignment horizontal="right" wrapText="1"/>
    </xf>
    <xf numFmtId="41" fontId="27" fillId="0" borderId="0" xfId="0" applyNumberFormat="1" applyFont="1" applyFill="1" applyBorder="1" applyAlignment="1">
      <alignment horizontal="right"/>
    </xf>
    <xf numFmtId="37" fontId="23" fillId="0" borderId="7" xfId="0" applyNumberFormat="1" applyFont="1" applyFill="1" applyBorder="1" applyAlignment="1">
      <alignment wrapText="1"/>
    </xf>
    <xf numFmtId="41" fontId="0" fillId="0" borderId="7" xfId="0" applyNumberFormat="1" applyFill="1" applyBorder="1"/>
    <xf numFmtId="41" fontId="23" fillId="0" borderId="7" xfId="0" applyNumberFormat="1" applyFont="1" applyFill="1" applyBorder="1"/>
    <xf numFmtId="0" fontId="29" fillId="0" borderId="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37" fontId="0" fillId="0" borderId="11" xfId="0" applyNumberFormat="1" applyBorder="1" applyAlignment="1"/>
    <xf numFmtId="37" fontId="4" fillId="0" borderId="84" xfId="0" applyNumberFormat="1" applyFont="1" applyBorder="1" applyAlignment="1"/>
    <xf numFmtId="41" fontId="26" fillId="0" borderId="85" xfId="0" applyNumberFormat="1" applyFont="1" applyBorder="1"/>
    <xf numFmtId="164" fontId="26" fillId="0" borderId="86" xfId="4" applyNumberFormat="1" applyFont="1" applyBorder="1"/>
    <xf numFmtId="166" fontId="27" fillId="0" borderId="86" xfId="1" applyNumberFormat="1" applyFont="1" applyBorder="1"/>
    <xf numFmtId="166" fontId="27" fillId="0" borderId="86" xfId="0" applyNumberFormat="1" applyFont="1" applyBorder="1"/>
    <xf numFmtId="41" fontId="27" fillId="0" borderId="85" xfId="0" applyNumberFormat="1" applyFont="1" applyBorder="1"/>
    <xf numFmtId="164" fontId="26" fillId="0" borderId="86" xfId="1" applyNumberFormat="1" applyFont="1" applyBorder="1"/>
    <xf numFmtId="41" fontId="27" fillId="0" borderId="86" xfId="0" applyNumberFormat="1" applyFont="1" applyBorder="1" applyAlignment="1">
      <alignment horizontal="right"/>
    </xf>
    <xf numFmtId="0" fontId="4" fillId="0" borderId="6" xfId="0" applyFont="1" applyFill="1" applyBorder="1" applyAlignment="1">
      <alignment horizontal="center" vertical="top" wrapText="1"/>
    </xf>
    <xf numFmtId="37" fontId="26" fillId="0" borderId="2" xfId="0" applyNumberFormat="1" applyFont="1" applyBorder="1"/>
    <xf numFmtId="37" fontId="27" fillId="0" borderId="2" xfId="0" applyNumberFormat="1" applyFont="1" applyBorder="1"/>
    <xf numFmtId="37" fontId="27" fillId="0" borderId="68" xfId="0" applyNumberFormat="1" applyFont="1" applyBorder="1"/>
    <xf numFmtId="37" fontId="27" fillId="0" borderId="14" xfId="0" applyNumberFormat="1" applyFont="1" applyFill="1" applyBorder="1"/>
    <xf numFmtId="37" fontId="26" fillId="0" borderId="68" xfId="0" applyNumberFormat="1" applyFont="1" applyBorder="1"/>
    <xf numFmtId="164" fontId="26" fillId="0" borderId="2" xfId="0" applyNumberFormat="1" applyFont="1" applyBorder="1"/>
    <xf numFmtId="37" fontId="26" fillId="0" borderId="87" xfId="0" applyNumberFormat="1" applyFont="1" applyBorder="1"/>
    <xf numFmtId="41" fontId="27" fillId="0" borderId="14" xfId="0" applyNumberFormat="1" applyFont="1" applyBorder="1"/>
    <xf numFmtId="41" fontId="0" fillId="0" borderId="20" xfId="0" applyNumberFormat="1" applyBorder="1" applyAlignment="1">
      <alignment horizontal="right"/>
    </xf>
    <xf numFmtId="41" fontId="27" fillId="0" borderId="59" xfId="0" applyNumberFormat="1" applyFont="1" applyFill="1" applyBorder="1"/>
    <xf numFmtId="165" fontId="0" fillId="0" borderId="28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7" xfId="0" applyNumberFormat="1" applyFont="1" applyBorder="1" applyAlignment="1">
      <alignment horizontal="right" wrapText="1"/>
    </xf>
    <xf numFmtId="165" fontId="0" fillId="0" borderId="18" xfId="0" applyNumberFormat="1" applyBorder="1" applyAlignment="1">
      <alignment horizontal="right" wrapText="1"/>
    </xf>
    <xf numFmtId="41" fontId="20" fillId="0" borderId="59" xfId="0" applyNumberFormat="1" applyFont="1" applyFill="1" applyBorder="1"/>
    <xf numFmtId="41" fontId="20" fillId="0" borderId="18" xfId="0" applyNumberFormat="1" applyFont="1" applyFill="1" applyBorder="1" applyAlignment="1">
      <alignment horizontal="right"/>
    </xf>
    <xf numFmtId="41" fontId="27" fillId="0" borderId="18" xfId="0" applyNumberFormat="1" applyFont="1" applyFill="1" applyBorder="1" applyAlignment="1">
      <alignment horizontal="right"/>
    </xf>
    <xf numFmtId="0" fontId="4" fillId="0" borderId="64" xfId="0" applyFont="1" applyBorder="1" applyAlignment="1">
      <alignment horizontal="center"/>
    </xf>
    <xf numFmtId="0" fontId="0" fillId="0" borderId="70" xfId="0" applyFont="1" applyBorder="1" applyAlignment="1">
      <alignment horizontal="right" vertical="top" wrapText="1"/>
    </xf>
    <xf numFmtId="37" fontId="0" fillId="0" borderId="70" xfId="0" applyNumberFormat="1" applyFont="1" applyBorder="1" applyAlignment="1">
      <alignment horizontal="right" vertical="top" wrapText="1"/>
    </xf>
    <xf numFmtId="37" fontId="0" fillId="0" borderId="70" xfId="0" applyNumberFormat="1" applyFont="1" applyFill="1" applyBorder="1" applyAlignment="1">
      <alignment horizontal="right" vertical="top" wrapText="1"/>
    </xf>
    <xf numFmtId="37" fontId="0" fillId="0" borderId="70" xfId="0" applyNumberFormat="1" applyBorder="1" applyAlignment="1">
      <alignment horizontal="right" wrapText="1"/>
    </xf>
    <xf numFmtId="37" fontId="4" fillId="0" borderId="70" xfId="0" applyNumberFormat="1" applyFont="1" applyBorder="1" applyAlignment="1">
      <alignment horizontal="right" vertical="top" wrapText="1"/>
    </xf>
    <xf numFmtId="37" fontId="0" fillId="0" borderId="70" xfId="0" applyNumberFormat="1" applyBorder="1" applyAlignment="1">
      <alignment horizontal="right" vertical="top" wrapText="1"/>
    </xf>
    <xf numFmtId="37" fontId="4" fillId="0" borderId="88" xfId="0" applyNumberFormat="1" applyFont="1" applyBorder="1" applyAlignment="1">
      <alignment horizontal="right" vertical="top" wrapText="1"/>
    </xf>
    <xf numFmtId="37" fontId="27" fillId="0" borderId="2" xfId="0" applyNumberFormat="1" applyFont="1" applyFill="1" applyBorder="1"/>
    <xf numFmtId="41" fontId="27" fillId="0" borderId="14" xfId="0" applyNumberFormat="1" applyFont="1" applyFill="1" applyBorder="1"/>
    <xf numFmtId="41" fontId="27" fillId="0" borderId="61" xfId="0" applyNumberFormat="1" applyFont="1" applyFill="1" applyBorder="1"/>
    <xf numFmtId="41" fontId="27" fillId="0" borderId="45" xfId="0" applyNumberFormat="1" applyFont="1" applyFill="1" applyBorder="1"/>
    <xf numFmtId="41" fontId="27" fillId="0" borderId="68" xfId="0" applyNumberFormat="1" applyFont="1" applyFill="1" applyBorder="1"/>
    <xf numFmtId="3" fontId="0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vertical="top" wrapText="1"/>
    </xf>
    <xf numFmtId="37" fontId="0" fillId="0" borderId="18" xfId="0" applyNumberFormat="1" applyFill="1" applyBorder="1" applyAlignment="1">
      <alignment horizontal="right" wrapText="1"/>
    </xf>
    <xf numFmtId="37" fontId="5" fillId="0" borderId="18" xfId="0" applyNumberFormat="1" applyFont="1" applyBorder="1" applyAlignment="1">
      <alignment horizontal="right" vertical="top" wrapText="1"/>
    </xf>
    <xf numFmtId="37" fontId="0" fillId="0" borderId="2" xfId="0" applyNumberFormat="1" applyFont="1" applyBorder="1" applyAlignment="1">
      <alignment horizontal="right"/>
    </xf>
    <xf numFmtId="44" fontId="0" fillId="0" borderId="2" xfId="0" applyNumberFormat="1" applyFont="1" applyBorder="1" applyAlignment="1">
      <alignment horizontal="right"/>
    </xf>
    <xf numFmtId="37" fontId="0" fillId="0" borderId="18" xfId="0" applyNumberFormat="1" applyBorder="1" applyAlignment="1"/>
    <xf numFmtId="41" fontId="0" fillId="0" borderId="16" xfId="0" applyNumberFormat="1" applyBorder="1" applyAlignment="1">
      <alignment horizontal="right"/>
    </xf>
    <xf numFmtId="37" fontId="0" fillId="0" borderId="13" xfId="0" applyNumberFormat="1" applyFont="1" applyBorder="1" applyAlignment="1"/>
    <xf numFmtId="37" fontId="0" fillId="0" borderId="13" xfId="0" applyNumberFormat="1" applyFont="1" applyBorder="1" applyAlignment="1">
      <alignment horizontal="right" vertical="top" wrapText="1"/>
    </xf>
    <xf numFmtId="41" fontId="0" fillId="0" borderId="0" xfId="0" applyNumberFormat="1" applyFont="1" applyBorder="1"/>
    <xf numFmtId="41" fontId="0" fillId="0" borderId="15" xfId="0" applyNumberFormat="1" applyFont="1" applyBorder="1" applyAlignment="1"/>
    <xf numFmtId="41" fontId="0" fillId="0" borderId="89" xfId="0" applyNumberFormat="1" applyBorder="1"/>
    <xf numFmtId="164" fontId="0" fillId="0" borderId="15" xfId="0" applyNumberFormat="1" applyBorder="1"/>
    <xf numFmtId="41" fontId="0" fillId="0" borderId="15" xfId="0" applyNumberFormat="1" applyBorder="1"/>
    <xf numFmtId="41" fontId="0" fillId="0" borderId="59" xfId="0" applyNumberFormat="1" applyFont="1" applyBorder="1" applyAlignment="1"/>
    <xf numFmtId="41" fontId="0" fillId="0" borderId="55" xfId="0" applyNumberFormat="1" applyFont="1" applyBorder="1" applyAlignment="1"/>
    <xf numFmtId="37" fontId="0" fillId="0" borderId="59" xfId="0" applyNumberFormat="1" applyBorder="1"/>
    <xf numFmtId="164" fontId="0" fillId="0" borderId="62" xfId="0" applyNumberFormat="1" applyBorder="1"/>
    <xf numFmtId="41" fontId="0" fillId="0" borderId="83" xfId="0" applyNumberFormat="1" applyFont="1" applyBorder="1" applyAlignment="1"/>
    <xf numFmtId="41" fontId="0" fillId="0" borderId="15" xfId="0" applyNumberFormat="1" applyFont="1" applyBorder="1"/>
    <xf numFmtId="0" fontId="0" fillId="0" borderId="79" xfId="0" applyBorder="1"/>
    <xf numFmtId="0" fontId="0" fillId="0" borderId="46" xfId="0" applyFont="1" applyBorder="1" applyAlignment="1">
      <alignment horizontal="right" vertical="top" wrapText="1"/>
    </xf>
    <xf numFmtId="41" fontId="0" fillId="0" borderId="47" xfId="0" applyNumberFormat="1" applyBorder="1" applyAlignment="1">
      <alignment horizontal="right" vertical="top" wrapText="1"/>
    </xf>
    <xf numFmtId="37" fontId="23" fillId="0" borderId="47" xfId="0" applyNumberFormat="1" applyFont="1" applyBorder="1" applyAlignment="1">
      <alignment wrapText="1"/>
    </xf>
    <xf numFmtId="41" fontId="23" fillId="0" borderId="47" xfId="0" applyNumberFormat="1" applyFont="1" applyBorder="1"/>
    <xf numFmtId="9" fontId="23" fillId="0" borderId="52" xfId="0" applyNumberFormat="1" applyFont="1" applyBorder="1"/>
    <xf numFmtId="0" fontId="0" fillId="0" borderId="37" xfId="0" applyFont="1" applyBorder="1" applyAlignment="1">
      <alignment horizontal="right" vertical="top" wrapText="1"/>
    </xf>
    <xf numFmtId="37" fontId="4" fillId="0" borderId="37" xfId="0" applyNumberFormat="1" applyFont="1" applyBorder="1" applyAlignment="1">
      <alignment horizontal="right" vertical="top" wrapText="1"/>
    </xf>
    <xf numFmtId="37" fontId="0" fillId="0" borderId="82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vertical="top" wrapText="1"/>
    </xf>
    <xf numFmtId="37" fontId="0" fillId="0" borderId="37" xfId="0" applyNumberFormat="1" applyBorder="1" applyAlignment="1">
      <alignment horizontal="right" vertical="top" wrapText="1"/>
    </xf>
    <xf numFmtId="37" fontId="0" fillId="0" borderId="82" xfId="0" applyNumberFormat="1" applyFont="1" applyBorder="1" applyAlignment="1">
      <alignment horizontal="right" wrapText="1"/>
    </xf>
    <xf numFmtId="37" fontId="4" fillId="0" borderId="37" xfId="0" applyNumberFormat="1" applyFont="1" applyBorder="1" applyAlignment="1">
      <alignment wrapText="1"/>
    </xf>
    <xf numFmtId="37" fontId="4" fillId="0" borderId="37" xfId="0" applyNumberFormat="1" applyFont="1" applyBorder="1" applyAlignment="1">
      <alignment horizontal="right" wrapText="1"/>
    </xf>
    <xf numFmtId="165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Border="1" applyAlignment="1">
      <alignment horizontal="right" vertical="top" wrapText="1"/>
    </xf>
    <xf numFmtId="3" fontId="0" fillId="0" borderId="37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/>
    </xf>
    <xf numFmtId="37" fontId="0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Border="1" applyAlignment="1">
      <alignment horizontal="right" wrapText="1"/>
    </xf>
    <xf numFmtId="37" fontId="4" fillId="0" borderId="38" xfId="0" applyNumberFormat="1" applyFont="1" applyBorder="1" applyAlignment="1">
      <alignment horizontal="right" vertical="top" wrapText="1"/>
    </xf>
    <xf numFmtId="0" fontId="0" fillId="0" borderId="90" xfId="0" applyFont="1" applyBorder="1" applyAlignment="1">
      <alignment horizontal="right" vertical="top" wrapText="1"/>
    </xf>
    <xf numFmtId="44" fontId="0" fillId="0" borderId="37" xfId="0" applyNumberFormat="1" applyBorder="1" applyAlignment="1">
      <alignment horizontal="right"/>
    </xf>
    <xf numFmtId="37" fontId="0" fillId="0" borderId="37" xfId="0" applyNumberFormat="1" applyFont="1" applyBorder="1" applyAlignment="1">
      <alignment wrapText="1"/>
    </xf>
    <xf numFmtId="37" fontId="23" fillId="0" borderId="37" xfId="0" applyNumberFormat="1" applyFont="1" applyBorder="1" applyAlignment="1">
      <alignment wrapText="1"/>
    </xf>
    <xf numFmtId="37" fontId="0" fillId="0" borderId="37" xfId="0" applyNumberFormat="1" applyFill="1" applyBorder="1" applyAlignment="1">
      <alignment horizontal="right" vertical="top" wrapText="1"/>
    </xf>
    <xf numFmtId="37" fontId="0" fillId="0" borderId="37" xfId="0" applyNumberFormat="1" applyFill="1" applyBorder="1" applyAlignment="1">
      <alignment horizontal="right" wrapText="1"/>
    </xf>
    <xf numFmtId="37" fontId="0" fillId="0" borderId="37" xfId="0" applyNumberFormat="1" applyFont="1" applyBorder="1" applyAlignment="1">
      <alignment horizontal="right" wrapText="1"/>
    </xf>
    <xf numFmtId="37" fontId="0" fillId="0" borderId="37" xfId="0" applyNumberFormat="1" applyFont="1" applyBorder="1" applyAlignment="1">
      <alignment horizontal="right"/>
    </xf>
    <xf numFmtId="37" fontId="5" fillId="0" borderId="37" xfId="0" applyNumberFormat="1" applyFont="1" applyBorder="1" applyAlignment="1">
      <alignment horizontal="right" vertical="top" wrapText="1"/>
    </xf>
    <xf numFmtId="44" fontId="4" fillId="0" borderId="37" xfId="0" applyNumberFormat="1" applyFont="1" applyBorder="1" applyAlignment="1">
      <alignment horizontal="right"/>
    </xf>
    <xf numFmtId="37" fontId="0" fillId="0" borderId="38" xfId="0" applyNumberFormat="1" applyFont="1" applyBorder="1" applyAlignment="1">
      <alignment horizontal="right" vertical="top" wrapText="1"/>
    </xf>
    <xf numFmtId="37" fontId="0" fillId="0" borderId="90" xfId="0" applyNumberFormat="1" applyFont="1" applyBorder="1" applyAlignment="1"/>
    <xf numFmtId="37" fontId="0" fillId="0" borderId="82" xfId="0" applyNumberFormat="1" applyFont="1" applyBorder="1" applyAlignment="1"/>
    <xf numFmtId="37" fontId="0" fillId="0" borderId="37" xfId="0" applyNumberFormat="1" applyFont="1" applyBorder="1" applyAlignment="1"/>
    <xf numFmtId="37" fontId="0" fillId="0" borderId="37" xfId="0" applyNumberFormat="1" applyBorder="1" applyAlignment="1"/>
    <xf numFmtId="41" fontId="0" fillId="0" borderId="82" xfId="0" applyNumberFormat="1" applyBorder="1" applyAlignment="1">
      <alignment horizontal="right"/>
    </xf>
    <xf numFmtId="37" fontId="0" fillId="0" borderId="90" xfId="0" applyNumberFormat="1" applyFont="1" applyBorder="1" applyAlignment="1">
      <alignment horizontal="right" vertical="top" wrapText="1"/>
    </xf>
    <xf numFmtId="0" fontId="0" fillId="0" borderId="80" xfId="0" applyBorder="1"/>
    <xf numFmtId="41" fontId="0" fillId="0" borderId="57" xfId="0" applyNumberFormat="1" applyFont="1" applyBorder="1" applyAlignment="1"/>
    <xf numFmtId="41" fontId="0" fillId="0" borderId="91" xfId="0" applyNumberFormat="1" applyFont="1" applyBorder="1" applyAlignment="1"/>
    <xf numFmtId="37" fontId="0" fillId="0" borderId="54" xfId="0" applyNumberFormat="1" applyBorder="1"/>
    <xf numFmtId="164" fontId="0" fillId="0" borderId="66" xfId="0" applyNumberFormat="1" applyBorder="1"/>
    <xf numFmtId="0" fontId="0" fillId="0" borderId="80" xfId="0" applyFont="1" applyBorder="1" applyAlignment="1">
      <alignment horizontal="right" vertical="top" wrapText="1"/>
    </xf>
    <xf numFmtId="37" fontId="23" fillId="0" borderId="54" xfId="0" applyNumberFormat="1" applyFont="1" applyBorder="1" applyAlignment="1">
      <alignment wrapText="1"/>
    </xf>
    <xf numFmtId="41" fontId="23" fillId="0" borderId="54" xfId="0" applyNumberFormat="1" applyFont="1" applyBorder="1"/>
    <xf numFmtId="9" fontId="23" fillId="0" borderId="66" xfId="0" applyNumberFormat="1" applyFont="1" applyBorder="1"/>
    <xf numFmtId="37" fontId="0" fillId="0" borderId="2" xfId="0" applyNumberFormat="1" applyBorder="1" applyAlignment="1">
      <alignment horizontal="right"/>
    </xf>
    <xf numFmtId="37" fontId="0" fillId="0" borderId="2" xfId="0" applyNumberFormat="1" applyFill="1" applyBorder="1" applyAlignment="1">
      <alignment horizontal="right"/>
    </xf>
    <xf numFmtId="37" fontId="5" fillId="0" borderId="2" xfId="0" applyNumberFormat="1" applyFont="1" applyBorder="1" applyAlignment="1"/>
    <xf numFmtId="41" fontId="23" fillId="0" borderId="2" xfId="0" applyNumberFormat="1" applyFont="1" applyBorder="1" applyAlignment="1">
      <alignment horizontal="right"/>
    </xf>
    <xf numFmtId="37" fontId="0" fillId="0" borderId="4" xfId="0" applyNumberFormat="1" applyFont="1" applyBorder="1" applyAlignment="1"/>
    <xf numFmtId="41" fontId="0" fillId="0" borderId="18" xfId="0" applyNumberFormat="1" applyBorder="1" applyAlignment="1">
      <alignment horizontal="right" wrapText="1"/>
    </xf>
    <xf numFmtId="3" fontId="0" fillId="0" borderId="28" xfId="0" applyNumberFormat="1" applyFont="1" applyFill="1" applyBorder="1" applyAlignment="1">
      <alignment horizontal="right" vertical="top" wrapText="1"/>
    </xf>
    <xf numFmtId="0" fontId="0" fillId="0" borderId="34" xfId="0" applyFont="1" applyBorder="1" applyAlignment="1">
      <alignment horizontal="right" vertical="top" wrapText="1"/>
    </xf>
    <xf numFmtId="0" fontId="4" fillId="0" borderId="41" xfId="0" applyFont="1" applyBorder="1" applyAlignment="1">
      <alignment horizontal="center"/>
    </xf>
    <xf numFmtId="37" fontId="4" fillId="0" borderId="39" xfId="0" applyNumberFormat="1" applyFont="1" applyBorder="1" applyAlignment="1">
      <alignment horizontal="right" vertical="top" wrapText="1"/>
    </xf>
    <xf numFmtId="37" fontId="0" fillId="0" borderId="39" xfId="0" applyNumberFormat="1" applyFont="1" applyBorder="1" applyAlignment="1">
      <alignment horizontal="right" vertical="top" wrapText="1"/>
    </xf>
    <xf numFmtId="44" fontId="0" fillId="0" borderId="39" xfId="0" applyNumberFormat="1" applyBorder="1" applyAlignment="1">
      <alignment horizontal="right"/>
    </xf>
    <xf numFmtId="37" fontId="0" fillId="0" borderId="39" xfId="0" applyNumberFormat="1" applyFont="1" applyBorder="1" applyAlignment="1">
      <alignment wrapText="1"/>
    </xf>
    <xf numFmtId="37" fontId="0" fillId="0" borderId="39" xfId="0" applyNumberFormat="1" applyFont="1" applyFill="1" applyBorder="1" applyAlignment="1">
      <alignment horizontal="right" vertical="top" wrapText="1"/>
    </xf>
    <xf numFmtId="37" fontId="0" fillId="0" borderId="39" xfId="0" applyNumberFormat="1" applyBorder="1" applyAlignment="1">
      <alignment horizontal="right" vertical="top" wrapText="1"/>
    </xf>
    <xf numFmtId="37" fontId="0" fillId="0" borderId="39" xfId="0" applyNumberFormat="1" applyBorder="1" applyAlignment="1">
      <alignment horizontal="right" wrapText="1"/>
    </xf>
    <xf numFmtId="37" fontId="0" fillId="0" borderId="39" xfId="0" applyNumberFormat="1" applyFill="1" applyBorder="1" applyAlignment="1">
      <alignment horizontal="right" vertical="top" wrapText="1"/>
    </xf>
    <xf numFmtId="37" fontId="0" fillId="0" borderId="39" xfId="0" applyNumberFormat="1" applyFill="1" applyBorder="1" applyAlignment="1">
      <alignment horizontal="right" wrapText="1"/>
    </xf>
    <xf numFmtId="37" fontId="4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 wrapText="1"/>
    </xf>
    <xf numFmtId="37" fontId="0" fillId="0" borderId="39" xfId="0" applyNumberFormat="1" applyFont="1" applyBorder="1" applyAlignment="1">
      <alignment horizontal="right"/>
    </xf>
    <xf numFmtId="37" fontId="5" fillId="0" borderId="39" xfId="0" applyNumberFormat="1" applyFont="1" applyBorder="1" applyAlignment="1">
      <alignment horizontal="right" vertical="top" wrapText="1"/>
    </xf>
    <xf numFmtId="44" fontId="4" fillId="0" borderId="0" xfId="0" applyNumberFormat="1" applyFont="1" applyBorder="1" applyAlignment="1">
      <alignment horizontal="right"/>
    </xf>
    <xf numFmtId="37" fontId="23" fillId="0" borderId="39" xfId="0" applyNumberFormat="1" applyFont="1" applyBorder="1" applyAlignment="1">
      <alignment wrapText="1"/>
    </xf>
    <xf numFmtId="37" fontId="0" fillId="0" borderId="42" xfId="0" applyNumberFormat="1" applyFont="1" applyBorder="1" applyAlignment="1">
      <alignment horizontal="right" vertical="top" wrapText="1"/>
    </xf>
    <xf numFmtId="0" fontId="4" fillId="0" borderId="49" xfId="0" applyFont="1" applyBorder="1" applyAlignment="1">
      <alignment horizontal="center"/>
    </xf>
    <xf numFmtId="0" fontId="0" fillId="0" borderId="79" xfId="0" applyFont="1" applyBorder="1" applyAlignment="1">
      <alignment horizontal="right" vertical="top" wrapText="1"/>
    </xf>
    <xf numFmtId="0" fontId="0" fillId="0" borderId="50" xfId="0" applyFont="1" applyBorder="1" applyAlignment="1">
      <alignment horizontal="right" vertical="top" wrapText="1"/>
    </xf>
    <xf numFmtId="37" fontId="4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horizontal="right" vertical="top" wrapText="1"/>
    </xf>
    <xf numFmtId="37" fontId="0" fillId="0" borderId="50" xfId="0" applyNumberFormat="1" applyFont="1" applyBorder="1" applyAlignment="1">
      <alignment wrapText="1"/>
    </xf>
    <xf numFmtId="37" fontId="0" fillId="0" borderId="50" xfId="0" applyNumberFormat="1" applyFont="1" applyFill="1" applyBorder="1" applyAlignment="1">
      <alignment horizontal="right" vertical="top" wrapText="1"/>
    </xf>
    <xf numFmtId="37" fontId="0" fillId="0" borderId="50" xfId="0" applyNumberFormat="1" applyBorder="1" applyAlignment="1">
      <alignment horizontal="right" vertical="top" wrapText="1"/>
    </xf>
    <xf numFmtId="37" fontId="23" fillId="0" borderId="50" xfId="0" applyNumberFormat="1" applyFont="1" applyBorder="1" applyAlignment="1">
      <alignment wrapText="1"/>
    </xf>
    <xf numFmtId="37" fontId="0" fillId="0" borderId="50" xfId="0" applyNumberFormat="1" applyBorder="1" applyAlignment="1">
      <alignment horizontal="right" wrapText="1"/>
    </xf>
    <xf numFmtId="37" fontId="0" fillId="0" borderId="50" xfId="0" applyNumberFormat="1" applyFill="1" applyBorder="1" applyAlignment="1">
      <alignment horizontal="right" vertical="top" wrapText="1"/>
    </xf>
    <xf numFmtId="37" fontId="0" fillId="0" borderId="50" xfId="0" applyNumberFormat="1" applyFill="1" applyBorder="1" applyAlignment="1">
      <alignment horizontal="right" wrapText="1"/>
    </xf>
    <xf numFmtId="37" fontId="4" fillId="0" borderId="50" xfId="0" applyNumberFormat="1" applyFont="1" applyBorder="1" applyAlignment="1">
      <alignment horizontal="right" wrapText="1"/>
    </xf>
    <xf numFmtId="37" fontId="0" fillId="0" borderId="50" xfId="0" applyNumberFormat="1" applyFont="1" applyBorder="1" applyAlignment="1">
      <alignment horizontal="right" wrapText="1"/>
    </xf>
    <xf numFmtId="37" fontId="0" fillId="0" borderId="53" xfId="0" applyNumberFormat="1" applyFont="1" applyBorder="1" applyAlignment="1">
      <alignment horizontal="right" vertical="top" wrapText="1"/>
    </xf>
    <xf numFmtId="41" fontId="0" fillId="0" borderId="2" xfId="0" applyNumberFormat="1" applyFill="1" applyBorder="1" applyAlignment="1">
      <alignment horizontal="right"/>
    </xf>
    <xf numFmtId="37" fontId="0" fillId="0" borderId="79" xfId="0" applyNumberFormat="1" applyFont="1" applyBorder="1" applyAlignment="1"/>
    <xf numFmtId="37" fontId="0" fillId="0" borderId="58" xfId="0" applyNumberFormat="1" applyFont="1" applyBorder="1" applyAlignment="1"/>
    <xf numFmtId="37" fontId="0" fillId="0" borderId="50" xfId="0" applyNumberFormat="1" applyFont="1" applyBorder="1" applyAlignment="1"/>
    <xf numFmtId="37" fontId="0" fillId="0" borderId="50" xfId="0" applyNumberFormat="1" applyBorder="1" applyAlignment="1"/>
    <xf numFmtId="41" fontId="0" fillId="0" borderId="58" xfId="0" applyNumberFormat="1" applyBorder="1" applyAlignment="1">
      <alignment horizontal="right"/>
    </xf>
    <xf numFmtId="37" fontId="4" fillId="0" borderId="74" xfId="0" applyNumberFormat="1" applyFont="1" applyBorder="1" applyAlignment="1"/>
    <xf numFmtId="37" fontId="0" fillId="0" borderId="79" xfId="0" applyNumberFormat="1" applyFont="1" applyBorder="1" applyAlignment="1">
      <alignment horizontal="right" vertical="top" wrapText="1"/>
    </xf>
    <xf numFmtId="37" fontId="4" fillId="0" borderId="53" xfId="0" applyNumberFormat="1" applyFont="1" applyBorder="1" applyAlignment="1">
      <alignment horizontal="right" vertical="top" wrapText="1"/>
    </xf>
    <xf numFmtId="41" fontId="0" fillId="0" borderId="50" xfId="0" applyNumberFormat="1" applyFont="1" applyBorder="1"/>
    <xf numFmtId="37" fontId="0" fillId="0" borderId="50" xfId="0" applyNumberFormat="1" applyBorder="1"/>
    <xf numFmtId="41" fontId="4" fillId="0" borderId="50" xfId="0" applyNumberFormat="1" applyFont="1" applyBorder="1" applyAlignment="1">
      <alignment horizontal="right" vertical="top" wrapText="1"/>
    </xf>
    <xf numFmtId="41" fontId="0" fillId="0" borderId="50" xfId="0" applyNumberFormat="1" applyBorder="1" applyAlignment="1">
      <alignment horizontal="right" vertical="top" wrapText="1"/>
    </xf>
    <xf numFmtId="41" fontId="0" fillId="0" borderId="50" xfId="0" applyNumberFormat="1" applyFont="1" applyBorder="1" applyAlignment="1">
      <alignment horizontal="right" vertical="top" wrapText="1"/>
    </xf>
    <xf numFmtId="41" fontId="4" fillId="0" borderId="53" xfId="0" applyNumberFormat="1" applyFont="1" applyBorder="1" applyAlignment="1">
      <alignment horizontal="right" vertical="top" wrapText="1"/>
    </xf>
    <xf numFmtId="41" fontId="23" fillId="0" borderId="50" xfId="0" applyNumberFormat="1" applyFont="1" applyBorder="1"/>
    <xf numFmtId="9" fontId="23" fillId="0" borderId="53" xfId="0" applyNumberFormat="1" applyFont="1" applyBorder="1"/>
    <xf numFmtId="0" fontId="27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41" fontId="0" fillId="0" borderId="29" xfId="0" applyNumberFormat="1" applyBorder="1" applyAlignment="1">
      <alignment horizontal="right" vertical="top" wrapText="1"/>
    </xf>
    <xf numFmtId="41" fontId="0" fillId="0" borderId="28" xfId="0" applyNumberFormat="1" applyBorder="1" applyAlignment="1">
      <alignment horizontal="right" vertical="top" wrapText="1"/>
    </xf>
    <xf numFmtId="41" fontId="0" fillId="0" borderId="29" xfId="0" applyNumberFormat="1" applyBorder="1" applyAlignment="1">
      <alignment horizontal="right" wrapText="1"/>
    </xf>
    <xf numFmtId="43" fontId="0" fillId="0" borderId="29" xfId="0" applyNumberFormat="1" applyBorder="1" applyAlignment="1">
      <alignment horizontal="right" wrapText="1"/>
    </xf>
    <xf numFmtId="43" fontId="0" fillId="0" borderId="50" xfId="0" applyNumberFormat="1" applyBorder="1" applyAlignment="1">
      <alignment horizontal="right"/>
    </xf>
    <xf numFmtId="41" fontId="0" fillId="0" borderId="50" xfId="0" applyNumberFormat="1" applyBorder="1" applyAlignment="1">
      <alignment horizontal="right" wrapText="1"/>
    </xf>
    <xf numFmtId="41" fontId="5" fillId="0" borderId="50" xfId="0" applyNumberFormat="1" applyFont="1" applyBorder="1" applyAlignment="1">
      <alignment horizontal="right" vertical="top" wrapText="1"/>
    </xf>
    <xf numFmtId="44" fontId="0" fillId="0" borderId="7" xfId="0" applyNumberFormat="1" applyFont="1" applyBorder="1" applyAlignment="1">
      <alignment horizontal="right" wrapText="1"/>
    </xf>
    <xf numFmtId="41" fontId="0" fillId="0" borderId="50" xfId="0" applyNumberFormat="1" applyFont="1" applyBorder="1" applyAlignment="1">
      <alignment horizontal="right" wrapText="1"/>
    </xf>
    <xf numFmtId="41" fontId="5" fillId="0" borderId="28" xfId="0" applyNumberFormat="1" applyFont="1" applyBorder="1" applyAlignment="1">
      <alignment horizontal="right" wrapText="1"/>
    </xf>
    <xf numFmtId="44" fontId="0" fillId="0" borderId="1" xfId="0" applyNumberFormat="1" applyBorder="1" applyAlignment="1">
      <alignment horizontal="right" wrapText="1"/>
    </xf>
    <xf numFmtId="41" fontId="0" fillId="0" borderId="28" xfId="0" applyNumberFormat="1" applyBorder="1" applyAlignment="1">
      <alignment horizontal="right" wrapText="1"/>
    </xf>
    <xf numFmtId="44" fontId="0" fillId="0" borderId="28" xfId="0" applyNumberFormat="1" applyBorder="1" applyAlignment="1">
      <alignment horizontal="right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28" xfId="0" applyNumberFormat="1" applyFill="1" applyBorder="1" applyAlignment="1">
      <alignment horizontal="right" wrapText="1"/>
    </xf>
    <xf numFmtId="44" fontId="0" fillId="0" borderId="1" xfId="0" applyNumberFormat="1" applyBorder="1" applyAlignment="1">
      <alignment horizontal="right" vertical="top" wrapText="1"/>
    </xf>
    <xf numFmtId="44" fontId="0" fillId="0" borderId="7" xfId="0" applyNumberFormat="1" applyBorder="1" applyAlignment="1">
      <alignment horizontal="right" vertical="top" wrapText="1"/>
    </xf>
    <xf numFmtId="41" fontId="0" fillId="0" borderId="82" xfId="0" applyNumberFormat="1" applyBorder="1" applyAlignment="1">
      <alignment horizontal="right" wrapText="1"/>
    </xf>
    <xf numFmtId="43" fontId="0" fillId="0" borderId="82" xfId="0" applyNumberFormat="1" applyBorder="1" applyAlignment="1">
      <alignment horizontal="right" wrapText="1"/>
    </xf>
    <xf numFmtId="41" fontId="27" fillId="0" borderId="56" xfId="0" applyNumberFormat="1" applyFont="1" applyBorder="1" applyAlignment="1">
      <alignment horizontal="right"/>
    </xf>
    <xf numFmtId="0" fontId="4" fillId="0" borderId="3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37" fontId="0" fillId="0" borderId="0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/>
    </xf>
    <xf numFmtId="41" fontId="5" fillId="0" borderId="1" xfId="0" applyNumberFormat="1" applyFont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41" fontId="0" fillId="0" borderId="14" xfId="0" applyNumberFormat="1" applyFont="1" applyBorder="1" applyAlignment="1">
      <alignment horizontal="right" wrapText="1"/>
    </xf>
    <xf numFmtId="43" fontId="0" fillId="0" borderId="14" xfId="0" applyNumberFormat="1" applyBorder="1" applyAlignment="1">
      <alignment horizontal="right" wrapText="1"/>
    </xf>
    <xf numFmtId="41" fontId="0" fillId="0" borderId="50" xfId="0" applyNumberFormat="1" applyFill="1" applyBorder="1"/>
    <xf numFmtId="41" fontId="0" fillId="0" borderId="54" xfId="0" applyNumberFormat="1" applyFill="1" applyBorder="1"/>
    <xf numFmtId="0" fontId="27" fillId="0" borderId="0" xfId="0" applyFont="1" applyFill="1" applyAlignment="1">
      <alignment horizontal="left" wrapText="1" indent="2"/>
    </xf>
    <xf numFmtId="0" fontId="27" fillId="0" borderId="0" xfId="0" applyFont="1" applyFill="1" applyAlignment="1">
      <alignment wrapText="1"/>
    </xf>
    <xf numFmtId="41" fontId="28" fillId="0" borderId="0" xfId="0" applyNumberFormat="1" applyFont="1" applyAlignment="1"/>
    <xf numFmtId="0" fontId="15" fillId="0" borderId="0" xfId="0" applyFont="1" applyFill="1" applyAlignment="1">
      <alignment vertical="center"/>
    </xf>
    <xf numFmtId="44" fontId="0" fillId="0" borderId="0" xfId="0" applyNumberFormat="1" applyBorder="1" applyAlignment="1">
      <alignment horizontal="right" vertical="top"/>
    </xf>
    <xf numFmtId="41" fontId="0" fillId="0" borderId="37" xfId="0" applyNumberFormat="1" applyBorder="1" applyAlignment="1">
      <alignment horizontal="right" vertical="top" wrapText="1"/>
    </xf>
    <xf numFmtId="43" fontId="0" fillId="0" borderId="18" xfId="0" applyNumberFormat="1" applyBorder="1" applyAlignment="1">
      <alignment horizontal="right"/>
    </xf>
    <xf numFmtId="43" fontId="4" fillId="0" borderId="18" xfId="0" applyNumberFormat="1" applyFont="1" applyBorder="1" applyAlignment="1">
      <alignment horizontal="right"/>
    </xf>
    <xf numFmtId="44" fontId="0" fillId="0" borderId="18" xfId="0" applyNumberFormat="1" applyFont="1" applyBorder="1" applyAlignment="1">
      <alignment horizontal="right"/>
    </xf>
    <xf numFmtId="37" fontId="0" fillId="0" borderId="14" xfId="0" applyNumberFormat="1" applyFont="1" applyBorder="1" applyAlignment="1">
      <alignment wrapText="1"/>
    </xf>
    <xf numFmtId="37" fontId="0" fillId="0" borderId="29" xfId="0" applyNumberFormat="1" applyFont="1" applyFill="1" applyBorder="1" applyAlignment="1">
      <alignment horizontal="right" wrapText="1"/>
    </xf>
    <xf numFmtId="37" fontId="0" fillId="0" borderId="82" xfId="0" applyNumberFormat="1" applyFont="1" applyFill="1" applyBorder="1" applyAlignment="1">
      <alignment horizontal="right" wrapText="1"/>
    </xf>
    <xf numFmtId="37" fontId="0" fillId="0" borderId="16" xfId="0" applyNumberFormat="1" applyFont="1" applyFill="1" applyBorder="1" applyAlignment="1">
      <alignment horizontal="right" wrapText="1"/>
    </xf>
    <xf numFmtId="0" fontId="27" fillId="0" borderId="0" xfId="0" applyFont="1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/>
    <xf numFmtId="41" fontId="27" fillId="0" borderId="50" xfId="0" applyNumberFormat="1" applyFont="1" applyFill="1" applyBorder="1"/>
    <xf numFmtId="41" fontId="27" fillId="0" borderId="47" xfId="0" applyNumberFormat="1" applyFont="1" applyFill="1" applyBorder="1"/>
    <xf numFmtId="41" fontId="27" fillId="0" borderId="1" xfId="0" applyNumberFormat="1" applyFont="1" applyFill="1" applyBorder="1"/>
    <xf numFmtId="41" fontId="27" fillId="0" borderId="0" xfId="0" applyNumberFormat="1" applyFont="1" applyFill="1"/>
    <xf numFmtId="41" fontId="27" fillId="0" borderId="15" xfId="0" applyNumberFormat="1" applyFont="1" applyFill="1" applyBorder="1" applyAlignment="1">
      <alignment horizontal="right"/>
    </xf>
    <xf numFmtId="41" fontId="27" fillId="0" borderId="55" xfId="0" applyNumberFormat="1" applyFont="1" applyFill="1" applyBorder="1" applyAlignment="1">
      <alignment horizontal="right"/>
    </xf>
    <xf numFmtId="41" fontId="27" fillId="0" borderId="20" xfId="0" applyNumberFormat="1" applyFont="1" applyFill="1" applyBorder="1" applyAlignment="1">
      <alignment horizontal="right"/>
    </xf>
    <xf numFmtId="41" fontId="27" fillId="0" borderId="44" xfId="0" applyNumberFormat="1" applyFont="1" applyFill="1" applyBorder="1"/>
    <xf numFmtId="41" fontId="27" fillId="0" borderId="48" xfId="0" applyNumberFormat="1" applyFont="1" applyFill="1" applyBorder="1"/>
    <xf numFmtId="41" fontId="27" fillId="0" borderId="43" xfId="0" applyNumberFormat="1" applyFont="1" applyFill="1" applyBorder="1"/>
    <xf numFmtId="41" fontId="27" fillId="0" borderId="51" xfId="0" applyNumberFormat="1" applyFont="1" applyFill="1" applyBorder="1"/>
    <xf numFmtId="0" fontId="12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37" fontId="0" fillId="0" borderId="0" xfId="0" applyNumberFormat="1" applyFont="1" applyFill="1"/>
    <xf numFmtId="37" fontId="0" fillId="0" borderId="2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wrapText="1"/>
    </xf>
    <xf numFmtId="41" fontId="0" fillId="0" borderId="2" xfId="0" applyNumberFormat="1" applyFont="1" applyFill="1" applyBorder="1" applyAlignment="1">
      <alignment horizontal="right" vertical="top" wrapText="1"/>
    </xf>
    <xf numFmtId="41" fontId="0" fillId="0" borderId="2" xfId="0" applyNumberFormat="1" applyFont="1" applyFill="1" applyBorder="1"/>
    <xf numFmtId="41" fontId="0" fillId="0" borderId="18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>
      <alignment horizontal="right"/>
    </xf>
    <xf numFmtId="37" fontId="0" fillId="0" borderId="20" xfId="0" applyNumberFormat="1" applyFont="1" applyFill="1" applyBorder="1" applyAlignment="1">
      <alignment horizontal="right" vertical="top" wrapText="1"/>
    </xf>
    <xf numFmtId="37" fontId="0" fillId="0" borderId="14" xfId="0" applyNumberFormat="1" applyFont="1" applyFill="1" applyBorder="1" applyAlignment="1">
      <alignment horizontal="right" vertical="top" wrapText="1"/>
    </xf>
    <xf numFmtId="37" fontId="4" fillId="0" borderId="18" xfId="0" applyNumberFormat="1" applyFont="1" applyFill="1" applyBorder="1" applyAlignment="1">
      <alignment horizontal="right" vertical="top" wrapText="1"/>
    </xf>
    <xf numFmtId="37" fontId="4" fillId="0" borderId="2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wrapText="1"/>
    </xf>
    <xf numFmtId="37" fontId="4" fillId="0" borderId="11" xfId="0" applyNumberFormat="1" applyFont="1" applyFill="1" applyBorder="1" applyAlignment="1">
      <alignment horizontal="right" vertical="top" wrapText="1"/>
    </xf>
    <xf numFmtId="37" fontId="0" fillId="0" borderId="11" xfId="0" applyNumberFormat="1" applyFill="1" applyBorder="1" applyAlignment="1">
      <alignment horizontal="right" vertical="top" wrapText="1"/>
    </xf>
    <xf numFmtId="37" fontId="4" fillId="0" borderId="12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0" fontId="27" fillId="0" borderId="0" xfId="0" applyFont="1" applyAlignment="1">
      <alignment horizontal="left" vertical="top"/>
    </xf>
    <xf numFmtId="1" fontId="0" fillId="0" borderId="39" xfId="0" applyNumberFormat="1" applyBorder="1" applyAlignment="1">
      <alignment horizontal="right" vertical="top"/>
    </xf>
    <xf numFmtId="0" fontId="12" fillId="0" borderId="0" xfId="0" quotePrefix="1" applyFont="1" applyBorder="1"/>
    <xf numFmtId="41" fontId="27" fillId="0" borderId="0" xfId="0" applyNumberFormat="1" applyFont="1" applyAlignment="1">
      <alignment horizontal="right"/>
    </xf>
    <xf numFmtId="41" fontId="27" fillId="0" borderId="0" xfId="0" quotePrefix="1" applyNumberFormat="1" applyFont="1" applyAlignment="1">
      <alignment horizontal="right"/>
    </xf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Fill="1"/>
    <xf numFmtId="0" fontId="3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41" fontId="0" fillId="0" borderId="11" xfId="0" applyNumberFormat="1" applyFill="1" applyBorder="1" applyAlignment="1">
      <alignment horizontal="right" wrapText="1"/>
    </xf>
    <xf numFmtId="0" fontId="12" fillId="0" borderId="0" xfId="0" applyFont="1" applyFill="1" applyBorder="1" applyAlignment="1">
      <alignment vertical="distributed" wrapText="1"/>
    </xf>
    <xf numFmtId="44" fontId="0" fillId="0" borderId="1" xfId="0" applyNumberFormat="1" applyFont="1" applyFill="1" applyBorder="1" applyAlignment="1">
      <alignment horizontal="right" vertical="top"/>
    </xf>
    <xf numFmtId="44" fontId="0" fillId="0" borderId="7" xfId="0" applyNumberFormat="1" applyFont="1" applyFill="1" applyBorder="1" applyAlignment="1">
      <alignment horizontal="right" vertical="top"/>
    </xf>
    <xf numFmtId="44" fontId="0" fillId="0" borderId="11" xfId="0" applyNumberFormat="1" applyFont="1" applyFill="1" applyBorder="1" applyAlignment="1">
      <alignment horizontal="right" vertical="top"/>
    </xf>
    <xf numFmtId="44" fontId="0" fillId="0" borderId="0" xfId="0" applyNumberFormat="1" applyFont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 vertical="top"/>
    </xf>
    <xf numFmtId="37" fontId="0" fillId="0" borderId="39" xfId="0" applyNumberFormat="1" applyFont="1" applyFill="1" applyBorder="1" applyAlignment="1">
      <alignment horizontal="right" vertical="top"/>
    </xf>
    <xf numFmtId="41" fontId="0" fillId="0" borderId="50" xfId="0" applyNumberFormat="1" applyFont="1" applyFill="1" applyBorder="1" applyAlignment="1">
      <alignment horizontal="right" vertical="top" wrapText="1"/>
    </xf>
    <xf numFmtId="41" fontId="27" fillId="0" borderId="86" xfId="0" applyNumberFormat="1" applyFont="1" applyFill="1" applyBorder="1" applyAlignment="1">
      <alignment horizontal="right"/>
    </xf>
    <xf numFmtId="41" fontId="26" fillId="0" borderId="85" xfId="0" applyNumberFormat="1" applyFont="1" applyFill="1" applyBorder="1"/>
    <xf numFmtId="41" fontId="27" fillId="0" borderId="50" xfId="4" applyNumberFormat="1" applyFont="1" applyFill="1" applyBorder="1"/>
    <xf numFmtId="41" fontId="27" fillId="0" borderId="0" xfId="4" applyNumberFormat="1" applyFont="1" applyFill="1" applyBorder="1"/>
    <xf numFmtId="41" fontId="0" fillId="0" borderId="54" xfId="0" applyNumberFormat="1" applyFont="1" applyFill="1" applyBorder="1" applyAlignment="1">
      <alignment horizontal="right" vertical="top" wrapText="1"/>
    </xf>
    <xf numFmtId="41" fontId="0" fillId="0" borderId="54" xfId="0" applyNumberFormat="1" applyFill="1" applyBorder="1" applyAlignment="1">
      <alignment horizontal="right" vertical="top" wrapText="1"/>
    </xf>
    <xf numFmtId="41" fontId="4" fillId="0" borderId="54" xfId="0" applyNumberFormat="1" applyFont="1" applyFill="1" applyBorder="1" applyAlignment="1">
      <alignment horizontal="right" vertical="top" wrapText="1"/>
    </xf>
    <xf numFmtId="41" fontId="4" fillId="0" borderId="66" xfId="0" applyNumberFormat="1" applyFont="1" applyFill="1" applyBorder="1" applyAlignment="1">
      <alignment horizontal="right" vertical="top" wrapText="1"/>
    </xf>
    <xf numFmtId="41" fontId="20" fillId="0" borderId="0" xfId="0" applyNumberFormat="1" applyFont="1" applyFill="1" applyBorder="1"/>
    <xf numFmtId="0" fontId="4" fillId="0" borderId="9" xfId="0" applyFont="1" applyFill="1" applyBorder="1" applyAlignment="1">
      <alignment horizontal="center" vertical="top" wrapText="1"/>
    </xf>
    <xf numFmtId="0" fontId="0" fillId="0" borderId="46" xfId="0" applyFill="1" applyBorder="1"/>
    <xf numFmtId="41" fontId="26" fillId="0" borderId="47" xfId="0" applyNumberFormat="1" applyFont="1" applyFill="1" applyBorder="1"/>
    <xf numFmtId="41" fontId="26" fillId="0" borderId="48" xfId="0" applyNumberFormat="1" applyFont="1" applyFill="1" applyBorder="1"/>
    <xf numFmtId="166" fontId="27" fillId="0" borderId="47" xfId="0" applyNumberFormat="1" applyFont="1" applyFill="1" applyBorder="1"/>
    <xf numFmtId="164" fontId="26" fillId="0" borderId="47" xfId="4" applyNumberFormat="1" applyFont="1" applyFill="1" applyBorder="1"/>
    <xf numFmtId="166" fontId="27" fillId="0" borderId="47" xfId="1" applyNumberFormat="1" applyFont="1" applyFill="1" applyBorder="1"/>
    <xf numFmtId="164" fontId="26" fillId="0" borderId="47" xfId="1" applyNumberFormat="1" applyFont="1" applyFill="1" applyBorder="1"/>
    <xf numFmtId="166" fontId="26" fillId="0" borderId="47" xfId="4" applyNumberFormat="1" applyFont="1" applyFill="1" applyBorder="1"/>
    <xf numFmtId="41" fontId="27" fillId="0" borderId="47" xfId="4" applyNumberFormat="1" applyFont="1" applyFill="1" applyBorder="1"/>
    <xf numFmtId="41" fontId="0" fillId="0" borderId="16" xfId="0" applyNumberFormat="1" applyBorder="1" applyAlignment="1">
      <alignment horizontal="right" vertical="top" wrapText="1"/>
    </xf>
    <xf numFmtId="41" fontId="0" fillId="0" borderId="16" xfId="0" applyNumberFormat="1" applyBorder="1" applyAlignment="1">
      <alignment horizontal="right" wrapText="1"/>
    </xf>
    <xf numFmtId="41" fontId="0" fillId="0" borderId="37" xfId="0" applyNumberFormat="1" applyBorder="1" applyAlignment="1">
      <alignment horizontal="right" wrapText="1"/>
    </xf>
    <xf numFmtId="41" fontId="0" fillId="0" borderId="7" xfId="0" applyNumberFormat="1" applyFont="1" applyFill="1" applyBorder="1" applyAlignment="1">
      <alignment horizontal="right" vertical="top" wrapText="1"/>
    </xf>
    <xf numFmtId="37" fontId="27" fillId="0" borderId="29" xfId="0" applyNumberFormat="1" applyFont="1" applyBorder="1" applyAlignment="1">
      <alignment horizontal="right" wrapText="1"/>
    </xf>
    <xf numFmtId="37" fontId="27" fillId="0" borderId="82" xfId="0" applyNumberFormat="1" applyFont="1" applyBorder="1" applyAlignment="1">
      <alignment horizontal="right" wrapText="1"/>
    </xf>
    <xf numFmtId="37" fontId="27" fillId="0" borderId="16" xfId="0" applyNumberFormat="1" applyFont="1" applyBorder="1" applyAlignment="1">
      <alignment horizontal="right" wrapText="1"/>
    </xf>
    <xf numFmtId="0" fontId="36" fillId="0" borderId="0" xfId="0" applyFont="1"/>
    <xf numFmtId="37" fontId="27" fillId="0" borderId="0" xfId="0" applyNumberFormat="1" applyFont="1" applyFill="1"/>
    <xf numFmtId="41" fontId="26" fillId="0" borderId="50" xfId="0" applyNumberFormat="1" applyFont="1" applyFill="1" applyBorder="1"/>
    <xf numFmtId="41" fontId="26" fillId="0" borderId="0" xfId="0" applyNumberFormat="1" applyFont="1" applyFill="1" applyBorder="1"/>
    <xf numFmtId="37" fontId="27" fillId="0" borderId="14" xfId="0" applyNumberFormat="1" applyFont="1" applyBorder="1"/>
    <xf numFmtId="41" fontId="26" fillId="0" borderId="1" xfId="0" applyNumberFormat="1" applyFont="1" applyFill="1" applyBorder="1"/>
    <xf numFmtId="41" fontId="26" fillId="0" borderId="0" xfId="0" applyNumberFormat="1" applyFont="1" applyFill="1"/>
    <xf numFmtId="41" fontId="26" fillId="0" borderId="59" xfId="0" applyNumberFormat="1" applyFont="1" applyFill="1" applyBorder="1"/>
    <xf numFmtId="41" fontId="26" fillId="0" borderId="2" xfId="0" applyNumberFormat="1" applyFont="1" applyFill="1" applyBorder="1"/>
    <xf numFmtId="41" fontId="26" fillId="0" borderId="18" xfId="0" applyNumberFormat="1" applyFont="1" applyFill="1" applyBorder="1"/>
    <xf numFmtId="37" fontId="26" fillId="0" borderId="2" xfId="0" applyNumberFormat="1" applyFont="1" applyFill="1" applyBorder="1"/>
    <xf numFmtId="41" fontId="0" fillId="0" borderId="0" xfId="0" applyNumberFormat="1" applyFont="1" applyFill="1"/>
    <xf numFmtId="41" fontId="26" fillId="0" borderId="44" xfId="0" applyNumberFormat="1" applyFont="1" applyFill="1" applyBorder="1"/>
    <xf numFmtId="41" fontId="26" fillId="0" borderId="43" xfId="0" applyNumberFormat="1" applyFont="1" applyFill="1" applyBorder="1"/>
    <xf numFmtId="41" fontId="26" fillId="0" borderId="61" xfId="0" applyNumberFormat="1" applyFont="1" applyFill="1" applyBorder="1"/>
    <xf numFmtId="41" fontId="26" fillId="0" borderId="85" xfId="0" applyNumberFormat="1" applyFont="1" applyFill="1" applyBorder="1" applyAlignment="1">
      <alignment horizontal="right"/>
    </xf>
    <xf numFmtId="41" fontId="26" fillId="0" borderId="68" xfId="0" applyNumberFormat="1" applyFont="1" applyFill="1" applyBorder="1"/>
    <xf numFmtId="41" fontId="26" fillId="0" borderId="45" xfId="0" applyNumberFormat="1" applyFont="1" applyFill="1" applyBorder="1"/>
    <xf numFmtId="41" fontId="27" fillId="0" borderId="92" xfId="4" applyNumberFormat="1" applyFont="1" applyBorder="1"/>
    <xf numFmtId="41" fontId="26" fillId="0" borderId="59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6" fillId="0" borderId="61" xfId="0" applyNumberFormat="1" applyFont="1" applyBorder="1" applyAlignment="1">
      <alignment horizontal="right"/>
    </xf>
    <xf numFmtId="41" fontId="26" fillId="0" borderId="85" xfId="0" applyNumberFormat="1" applyFont="1" applyBorder="1" applyAlignment="1">
      <alignment horizontal="right"/>
    </xf>
    <xf numFmtId="41" fontId="26" fillId="0" borderId="45" xfId="0" applyNumberFormat="1" applyFont="1" applyBorder="1" applyAlignment="1">
      <alignment horizontal="right"/>
    </xf>
    <xf numFmtId="41" fontId="34" fillId="0" borderId="0" xfId="0" applyNumberFormat="1" applyFont="1" applyFill="1"/>
    <xf numFmtId="41" fontId="28" fillId="0" borderId="0" xfId="0" applyNumberFormat="1" applyFont="1" applyFill="1"/>
    <xf numFmtId="41" fontId="27" fillId="0" borderId="56" xfId="0" applyNumberFormat="1" applyFont="1" applyFill="1" applyBorder="1" applyAlignment="1">
      <alignment horizontal="right"/>
    </xf>
    <xf numFmtId="41" fontId="27" fillId="0" borderId="85" xfId="0" applyNumberFormat="1" applyFont="1" applyFill="1" applyBorder="1"/>
    <xf numFmtId="37" fontId="27" fillId="0" borderId="87" xfId="0" applyNumberFormat="1" applyFont="1" applyFill="1" applyBorder="1"/>
    <xf numFmtId="43" fontId="26" fillId="0" borderId="1" xfId="0" applyNumberFormat="1" applyFont="1" applyBorder="1"/>
    <xf numFmtId="43" fontId="26" fillId="0" borderId="47" xfId="0" applyNumberFormat="1" applyFont="1" applyBorder="1"/>
    <xf numFmtId="43" fontId="26" fillId="0" borderId="0" xfId="0" applyNumberFormat="1" applyFont="1"/>
    <xf numFmtId="43" fontId="26" fillId="0" borderId="50" xfId="0" applyNumberFormat="1" applyFont="1" applyBorder="1"/>
    <xf numFmtId="43" fontId="26" fillId="0" borderId="59" xfId="0" applyNumberFormat="1" applyFont="1" applyBorder="1"/>
    <xf numFmtId="43" fontId="26" fillId="0" borderId="86" xfId="0" applyNumberFormat="1" applyFont="1" applyBorder="1"/>
    <xf numFmtId="43" fontId="26" fillId="0" borderId="2" xfId="0" applyNumberFormat="1" applyFont="1" applyBorder="1"/>
    <xf numFmtId="43" fontId="26" fillId="0" borderId="18" xfId="0" applyNumberFormat="1" applyFont="1" applyBorder="1"/>
    <xf numFmtId="39" fontId="26" fillId="0" borderId="2" xfId="0" applyNumberFormat="1" applyFont="1" applyBorder="1"/>
    <xf numFmtId="39" fontId="26" fillId="0" borderId="2" xfId="0" applyNumberFormat="1" applyFont="1" applyFill="1" applyBorder="1"/>
    <xf numFmtId="0" fontId="0" fillId="0" borderId="30" xfId="0" applyFill="1" applyBorder="1"/>
    <xf numFmtId="41" fontId="0" fillId="0" borderId="59" xfId="0" applyNumberFormat="1" applyFill="1" applyBorder="1"/>
    <xf numFmtId="41" fontId="0" fillId="0" borderId="1" xfId="0" applyNumberFormat="1" applyFill="1" applyBorder="1"/>
    <xf numFmtId="41" fontId="0" fillId="0" borderId="2" xfId="0" applyNumberFormat="1" applyFill="1" applyBorder="1"/>
    <xf numFmtId="41" fontId="0" fillId="0" borderId="55" xfId="0" applyNumberFormat="1" applyFill="1" applyBorder="1"/>
    <xf numFmtId="41" fontId="0" fillId="0" borderId="19" xfId="0" applyNumberFormat="1" applyFill="1" applyBorder="1"/>
    <xf numFmtId="41" fontId="0" fillId="0" borderId="14" xfId="0" applyNumberFormat="1" applyFill="1" applyBorder="1"/>
    <xf numFmtId="41" fontId="0" fillId="0" borderId="18" xfId="0" applyNumberFormat="1" applyFont="1" applyFill="1" applyBorder="1" applyAlignment="1">
      <alignment horizontal="right" vertical="top" wrapText="1"/>
    </xf>
    <xf numFmtId="41" fontId="0" fillId="0" borderId="18" xfId="0" applyNumberFormat="1" applyFill="1" applyBorder="1" applyAlignment="1">
      <alignment horizontal="right" vertical="top" wrapText="1"/>
    </xf>
    <xf numFmtId="41" fontId="0" fillId="0" borderId="18" xfId="0" applyNumberFormat="1" applyFont="1" applyBorder="1" applyAlignment="1">
      <alignment horizontal="right" wrapText="1"/>
    </xf>
    <xf numFmtId="41" fontId="5" fillId="0" borderId="18" xfId="0" applyNumberFormat="1" applyFont="1" applyBorder="1" applyAlignment="1">
      <alignment horizontal="right" vertical="top" wrapText="1"/>
    </xf>
    <xf numFmtId="37" fontId="23" fillId="0" borderId="18" xfId="0" applyNumberFormat="1" applyFont="1" applyFill="1" applyBorder="1" applyAlignment="1">
      <alignment wrapText="1"/>
    </xf>
    <xf numFmtId="37" fontId="23" fillId="0" borderId="18" xfId="0" applyNumberFormat="1" applyFont="1" applyFill="1" applyBorder="1" applyAlignment="1"/>
    <xf numFmtId="37" fontId="4" fillId="0" borderId="18" xfId="0" applyNumberFormat="1" applyFont="1" applyFill="1" applyBorder="1" applyAlignment="1">
      <alignment horizontal="right" wrapText="1"/>
    </xf>
    <xf numFmtId="41" fontId="0" fillId="0" borderId="18" xfId="0" applyNumberFormat="1" applyFill="1" applyBorder="1" applyAlignment="1">
      <alignment horizontal="right"/>
    </xf>
    <xf numFmtId="37" fontId="4" fillId="0" borderId="18" xfId="0" applyNumberFormat="1" applyFont="1" applyFill="1" applyBorder="1" applyAlignment="1"/>
    <xf numFmtId="41" fontId="23" fillId="0" borderId="18" xfId="0" applyNumberFormat="1" applyFont="1" applyFill="1" applyBorder="1"/>
    <xf numFmtId="9" fontId="23" fillId="0" borderId="22" xfId="0" applyNumberFormat="1" applyFont="1" applyFill="1" applyBorder="1"/>
    <xf numFmtId="41" fontId="23" fillId="0" borderId="0" xfId="0" applyNumberFormat="1" applyFont="1" applyFill="1"/>
    <xf numFmtId="41" fontId="23" fillId="0" borderId="2" xfId="0" applyNumberFormat="1" applyFont="1" applyFill="1" applyBorder="1"/>
    <xf numFmtId="37" fontId="23" fillId="0" borderId="2" xfId="0" applyNumberFormat="1" applyFont="1" applyFill="1" applyBorder="1" applyAlignment="1">
      <alignment wrapText="1"/>
    </xf>
    <xf numFmtId="41" fontId="34" fillId="0" borderId="0" xfId="0" applyNumberFormat="1" applyFont="1" applyAlignment="1">
      <alignment horizontal="left" vertical="center"/>
    </xf>
    <xf numFmtId="41" fontId="34" fillId="0" borderId="0" xfId="0" applyNumberFormat="1" applyFont="1" applyAlignment="1">
      <alignment vertical="center"/>
    </xf>
    <xf numFmtId="41" fontId="27" fillId="0" borderId="0" xfId="0" applyNumberFormat="1" applyFont="1" applyBorder="1" applyAlignment="1">
      <alignment vertical="center"/>
    </xf>
    <xf numFmtId="41" fontId="33" fillId="0" borderId="0" xfId="0" applyNumberFormat="1" applyFont="1" applyAlignment="1">
      <alignment vertical="center"/>
    </xf>
    <xf numFmtId="41" fontId="0" fillId="0" borderId="0" xfId="0" applyNumberFormat="1" applyFill="1" applyBorder="1"/>
    <xf numFmtId="37" fontId="0" fillId="0" borderId="90" xfId="0" applyNumberFormat="1" applyFont="1" applyFill="1" applyBorder="1" applyAlignment="1"/>
    <xf numFmtId="37" fontId="0" fillId="0" borderId="82" xfId="0" applyNumberFormat="1" applyFont="1" applyFill="1" applyBorder="1" applyAlignment="1"/>
    <xf numFmtId="37" fontId="0" fillId="0" borderId="37" xfId="0" applyNumberFormat="1" applyFont="1" applyFill="1" applyBorder="1" applyAlignment="1"/>
    <xf numFmtId="37" fontId="0" fillId="0" borderId="37" xfId="0" applyNumberFormat="1" applyFill="1" applyBorder="1" applyAlignment="1"/>
    <xf numFmtId="41" fontId="0" fillId="0" borderId="82" xfId="0" applyNumberFormat="1" applyFill="1" applyBorder="1" applyAlignment="1">
      <alignment horizontal="right"/>
    </xf>
    <xf numFmtId="37" fontId="4" fillId="0" borderId="25" xfId="0" applyNumberFormat="1" applyFont="1" applyFill="1" applyBorder="1" applyAlignment="1"/>
    <xf numFmtId="37" fontId="4" fillId="0" borderId="0" xfId="0" applyNumberFormat="1" applyFont="1" applyFill="1" applyBorder="1" applyAlignment="1"/>
    <xf numFmtId="37" fontId="0" fillId="0" borderId="90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horizontal="right" wrapText="1"/>
    </xf>
    <xf numFmtId="37" fontId="4" fillId="0" borderId="38" xfId="0" applyNumberFormat="1" applyFont="1" applyFill="1" applyBorder="1" applyAlignment="1">
      <alignment horizontal="right" vertical="top" wrapText="1"/>
    </xf>
    <xf numFmtId="0" fontId="4" fillId="0" borderId="36" xfId="0" applyFont="1" applyFill="1" applyBorder="1" applyAlignment="1">
      <alignment horizontal="center" vertical="top" wrapText="1"/>
    </xf>
    <xf numFmtId="37" fontId="4" fillId="0" borderId="37" xfId="0" applyNumberFormat="1" applyFont="1" applyFill="1" applyBorder="1" applyAlignment="1">
      <alignment horizontal="right" vertical="top" wrapText="1"/>
    </xf>
    <xf numFmtId="37" fontId="0" fillId="0" borderId="37" xfId="0" applyNumberFormat="1" applyFont="1" applyFill="1" applyBorder="1" applyAlignment="1">
      <alignment wrapText="1"/>
    </xf>
    <xf numFmtId="41" fontId="0" fillId="0" borderId="37" xfId="0" applyNumberFormat="1" applyFill="1" applyBorder="1" applyAlignment="1">
      <alignment horizontal="right" vertical="top" wrapText="1"/>
    </xf>
    <xf numFmtId="37" fontId="23" fillId="0" borderId="37" xfId="0" applyNumberFormat="1" applyFont="1" applyFill="1" applyBorder="1" applyAlignment="1">
      <alignment wrapText="1"/>
    </xf>
    <xf numFmtId="37" fontId="4" fillId="0" borderId="37" xfId="0" applyNumberFormat="1" applyFont="1" applyFill="1" applyBorder="1" applyAlignment="1">
      <alignment horizontal="right" wrapText="1"/>
    </xf>
    <xf numFmtId="37" fontId="0" fillId="0" borderId="37" xfId="0" applyNumberFormat="1" applyFont="1" applyFill="1" applyBorder="1" applyAlignment="1">
      <alignment horizontal="right"/>
    </xf>
    <xf numFmtId="37" fontId="5" fillId="0" borderId="37" xfId="0" applyNumberFormat="1" applyFont="1" applyFill="1" applyBorder="1" applyAlignment="1">
      <alignment horizontal="right" vertical="top" wrapText="1"/>
    </xf>
    <xf numFmtId="44" fontId="0" fillId="0" borderId="37" xfId="0" applyNumberFormat="1" applyFill="1" applyBorder="1" applyAlignment="1">
      <alignment horizontal="right"/>
    </xf>
    <xf numFmtId="44" fontId="4" fillId="0" borderId="37" xfId="0" applyNumberFormat="1" applyFont="1" applyFill="1" applyBorder="1" applyAlignment="1">
      <alignment horizontal="right"/>
    </xf>
    <xf numFmtId="37" fontId="0" fillId="0" borderId="38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/>
    </xf>
    <xf numFmtId="42" fontId="0" fillId="0" borderId="82" xfId="0" applyNumberFormat="1" applyFont="1" applyFill="1" applyBorder="1" applyAlignment="1">
      <alignment horizontal="right"/>
    </xf>
    <xf numFmtId="41" fontId="0" fillId="0" borderId="7" xfId="0" applyNumberFormat="1" applyFont="1" applyFill="1" applyBorder="1" applyAlignment="1">
      <alignment horizontal="right" wrapText="1"/>
    </xf>
    <xf numFmtId="3" fontId="27" fillId="0" borderId="0" xfId="0" applyNumberFormat="1" applyFont="1" applyFill="1"/>
    <xf numFmtId="37" fontId="0" fillId="0" borderId="20" xfId="0" applyNumberFormat="1" applyFont="1" applyBorder="1" applyAlignment="1">
      <alignment horizontal="right"/>
    </xf>
    <xf numFmtId="0" fontId="26" fillId="0" borderId="0" xfId="0" applyFont="1" applyFill="1"/>
    <xf numFmtId="37" fontId="0" fillId="0" borderId="79" xfId="0" applyNumberFormat="1" applyFont="1" applyBorder="1" applyAlignment="1">
      <alignment horizontal="right"/>
    </xf>
    <xf numFmtId="37" fontId="0" fillId="0" borderId="58" xfId="0" applyNumberFormat="1" applyFont="1" applyBorder="1" applyAlignment="1">
      <alignment horizontal="right"/>
    </xf>
    <xf numFmtId="41" fontId="36" fillId="0" borderId="0" xfId="0" applyNumberFormat="1" applyFont="1" applyFill="1" applyBorder="1"/>
    <xf numFmtId="41" fontId="36" fillId="0" borderId="85" xfId="0" applyNumberFormat="1" applyFont="1" applyFill="1" applyBorder="1"/>
    <xf numFmtId="41" fontId="36" fillId="0" borderId="85" xfId="0" applyNumberFormat="1" applyFont="1" applyFill="1" applyBorder="1" applyAlignment="1">
      <alignment horizontal="right"/>
    </xf>
    <xf numFmtId="41" fontId="20" fillId="0" borderId="0" xfId="4" applyNumberFormat="1" applyFont="1" applyFill="1" applyBorder="1"/>
    <xf numFmtId="41" fontId="36" fillId="0" borderId="0" xfId="0" applyNumberFormat="1" applyFont="1" applyFill="1" applyBorder="1" applyAlignment="1">
      <alignment horizontal="right"/>
    </xf>
    <xf numFmtId="41" fontId="20" fillId="0" borderId="0" xfId="0" applyNumberFormat="1" applyFont="1" applyFill="1" applyBorder="1" applyAlignment="1">
      <alignment horizontal="right"/>
    </xf>
    <xf numFmtId="44" fontId="0" fillId="0" borderId="0" xfId="0" applyNumberFormat="1" applyFill="1" applyBorder="1" applyAlignment="1">
      <alignment horizontal="right" vertical="top"/>
    </xf>
    <xf numFmtId="4" fontId="0" fillId="0" borderId="7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 indent="1"/>
    </xf>
    <xf numFmtId="37" fontId="0" fillId="0" borderId="21" xfId="0" applyNumberFormat="1" applyFont="1" applyBorder="1" applyAlignment="1"/>
    <xf numFmtId="37" fontId="0" fillId="0" borderId="50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vertical="top"/>
    </xf>
    <xf numFmtId="4" fontId="0" fillId="0" borderId="18" xfId="0" applyNumberFormat="1" applyFont="1" applyFill="1" applyBorder="1" applyAlignment="1">
      <alignment horizontal="right" vertical="top" wrapText="1"/>
    </xf>
    <xf numFmtId="4" fontId="0" fillId="0" borderId="2" xfId="0" applyNumberFormat="1" applyFont="1" applyFill="1" applyBorder="1" applyAlignment="1">
      <alignment horizontal="right" vertical="top" wrapText="1"/>
    </xf>
    <xf numFmtId="37" fontId="0" fillId="0" borderId="0" xfId="0" applyNumberFormat="1" applyFill="1" applyBorder="1" applyAlignment="1">
      <alignment horizontal="right" vertical="top" wrapText="1"/>
    </xf>
    <xf numFmtId="37" fontId="0" fillId="0" borderId="0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0" fillId="0" borderId="0" xfId="0" applyFont="1"/>
    <xf numFmtId="41" fontId="0" fillId="0" borderId="2" xfId="0" applyNumberFormat="1" applyFont="1" applyBorder="1" applyAlignment="1"/>
    <xf numFmtId="41" fontId="4" fillId="0" borderId="18" xfId="0" applyNumberFormat="1" applyFont="1" applyBorder="1" applyAlignment="1"/>
    <xf numFmtId="41" fontId="0" fillId="0" borderId="18" xfId="0" applyNumberFormat="1" applyFont="1" applyFill="1" applyBorder="1" applyAlignment="1"/>
    <xf numFmtId="41" fontId="0" fillId="0" borderId="18" xfId="0" applyNumberFormat="1" applyFont="1" applyBorder="1" applyAlignment="1">
      <alignment horizontal="right"/>
    </xf>
    <xf numFmtId="41" fontId="23" fillId="0" borderId="18" xfId="0" applyNumberFormat="1" applyFont="1" applyFill="1" applyBorder="1" applyAlignment="1"/>
    <xf numFmtId="41" fontId="5" fillId="0" borderId="18" xfId="0" applyNumberFormat="1" applyFont="1" applyBorder="1" applyAlignment="1"/>
    <xf numFmtId="41" fontId="4" fillId="0" borderId="18" xfId="0" applyNumberFormat="1" applyFont="1" applyFill="1" applyBorder="1" applyAlignment="1"/>
    <xf numFmtId="41" fontId="23" fillId="0" borderId="18" xfId="0" applyNumberFormat="1" applyFont="1" applyBorder="1" applyAlignment="1"/>
    <xf numFmtId="41" fontId="0" fillId="0" borderId="22" xfId="0" applyNumberFormat="1" applyFont="1" applyBorder="1" applyAlignment="1"/>
    <xf numFmtId="41" fontId="0" fillId="0" borderId="18" xfId="0" applyNumberFormat="1" applyFont="1" applyBorder="1" applyAlignment="1">
      <alignment wrapText="1"/>
    </xf>
    <xf numFmtId="41" fontId="23" fillId="0" borderId="18" xfId="0" applyNumberFormat="1" applyFont="1" applyFill="1" applyBorder="1" applyAlignment="1">
      <alignment wrapText="1"/>
    </xf>
    <xf numFmtId="41" fontId="4" fillId="0" borderId="18" xfId="0" applyNumberFormat="1" applyFont="1" applyBorder="1" applyAlignment="1">
      <alignment horizontal="right" wrapText="1"/>
    </xf>
    <xf numFmtId="41" fontId="4" fillId="0" borderId="18" xfId="0" applyNumberFormat="1" applyFont="1" applyFill="1" applyBorder="1" applyAlignment="1">
      <alignment horizontal="right" wrapText="1"/>
    </xf>
    <xf numFmtId="41" fontId="4" fillId="0" borderId="18" xfId="0" applyNumberFormat="1" applyFont="1" applyBorder="1" applyAlignment="1">
      <alignment horizontal="right"/>
    </xf>
    <xf numFmtId="41" fontId="23" fillId="0" borderId="18" xfId="0" applyNumberFormat="1" applyFont="1" applyBorder="1" applyAlignment="1">
      <alignment wrapText="1"/>
    </xf>
    <xf numFmtId="41" fontId="0" fillId="0" borderId="22" xfId="0" applyNumberFormat="1" applyFont="1" applyBorder="1" applyAlignment="1">
      <alignment horizontal="right" vertical="top" wrapText="1"/>
    </xf>
    <xf numFmtId="41" fontId="0" fillId="0" borderId="0" xfId="0" applyNumberFormat="1" applyFont="1" applyAlignment="1">
      <alignment wrapText="1"/>
    </xf>
    <xf numFmtId="41" fontId="0" fillId="0" borderId="20" xfId="0" applyNumberFormat="1" applyFont="1" applyBorder="1" applyAlignment="1">
      <alignment horizontal="right"/>
    </xf>
    <xf numFmtId="41" fontId="0" fillId="0" borderId="18" xfId="0" applyNumberFormat="1" applyBorder="1" applyAlignment="1"/>
    <xf numFmtId="41" fontId="4" fillId="0" borderId="26" xfId="0" applyNumberFormat="1" applyFont="1" applyBorder="1" applyAlignment="1"/>
    <xf numFmtId="41" fontId="0" fillId="0" borderId="14" xfId="0" applyNumberFormat="1" applyFont="1" applyBorder="1" applyAlignment="1"/>
    <xf numFmtId="41" fontId="0" fillId="0" borderId="37" xfId="0" applyNumberFormat="1" applyFont="1" applyFill="1" applyBorder="1" applyAlignment="1"/>
    <xf numFmtId="41" fontId="0" fillId="0" borderId="50" xfId="0" applyNumberFormat="1" applyFont="1" applyBorder="1" applyAlignment="1">
      <alignment horizontal="right"/>
    </xf>
    <xf numFmtId="41" fontId="26" fillId="0" borderId="87" xfId="0" applyNumberFormat="1" applyFont="1" applyBorder="1"/>
    <xf numFmtId="41" fontId="0" fillId="0" borderId="0" xfId="0" applyNumberFormat="1" applyBorder="1" applyAlignment="1">
      <alignment horizontal="right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Border="1" applyAlignment="1"/>
    <xf numFmtId="41" fontId="4" fillId="0" borderId="0" xfId="0" applyNumberFormat="1" applyFont="1" applyBorder="1" applyAlignment="1"/>
    <xf numFmtId="0" fontId="20" fillId="0" borderId="2" xfId="0" applyFont="1" applyFill="1" applyBorder="1" applyAlignment="1">
      <alignment horizontal="left" vertical="top" wrapText="1"/>
    </xf>
    <xf numFmtId="0" fontId="0" fillId="0" borderId="0" xfId="0" applyFill="1" applyBorder="1"/>
    <xf numFmtId="166" fontId="27" fillId="0" borderId="0" xfId="0" applyNumberFormat="1" applyFont="1" applyFill="1" applyBorder="1"/>
    <xf numFmtId="164" fontId="26" fillId="0" borderId="86" xfId="4" applyNumberFormat="1" applyFont="1" applyFill="1" applyBorder="1"/>
    <xf numFmtId="166" fontId="27" fillId="0" borderId="86" xfId="1" applyNumberFormat="1" applyFont="1" applyFill="1" applyBorder="1"/>
    <xf numFmtId="166" fontId="27" fillId="0" borderId="86" xfId="0" applyNumberFormat="1" applyFont="1" applyFill="1" applyBorder="1"/>
    <xf numFmtId="164" fontId="26" fillId="0" borderId="86" xfId="1" applyNumberFormat="1" applyFont="1" applyFill="1" applyBorder="1"/>
    <xf numFmtId="166" fontId="26" fillId="0" borderId="0" xfId="4" applyNumberFormat="1" applyFont="1" applyFill="1" applyBorder="1"/>
    <xf numFmtId="43" fontId="26" fillId="0" borderId="86" xfId="0" applyNumberFormat="1" applyFont="1" applyFill="1" applyBorder="1"/>
    <xf numFmtId="0" fontId="0" fillId="0" borderId="80" xfId="0" applyFont="1" applyFill="1" applyBorder="1" applyAlignment="1">
      <alignment horizontal="right" vertical="top" wrapText="1"/>
    </xf>
    <xf numFmtId="41" fontId="27" fillId="0" borderId="0" xfId="0" applyNumberFormat="1" applyFont="1" applyFill="1" applyAlignment="1">
      <alignment horizontal="right"/>
    </xf>
    <xf numFmtId="41" fontId="27" fillId="0" borderId="0" xfId="0" quotePrefix="1" applyNumberFormat="1" applyFont="1" applyFill="1" applyAlignment="1">
      <alignment horizontal="right"/>
    </xf>
    <xf numFmtId="37" fontId="23" fillId="0" borderId="54" xfId="0" applyNumberFormat="1" applyFont="1" applyFill="1" applyBorder="1" applyAlignment="1">
      <alignment wrapText="1"/>
    </xf>
    <xf numFmtId="41" fontId="23" fillId="0" borderId="54" xfId="0" applyNumberFormat="1" applyFont="1" applyFill="1" applyBorder="1"/>
    <xf numFmtId="9" fontId="23" fillId="0" borderId="66" xfId="0" applyNumberFormat="1" applyFont="1" applyFill="1" applyBorder="1"/>
    <xf numFmtId="167" fontId="0" fillId="0" borderId="7" xfId="0" applyNumberFormat="1" applyFont="1" applyFill="1" applyBorder="1" applyAlignment="1">
      <alignment horizontal="right" vertical="top" wrapText="1"/>
    </xf>
    <xf numFmtId="37" fontId="4" fillId="0" borderId="7" xfId="0" applyNumberFormat="1" applyFont="1" applyFill="1" applyBorder="1" applyAlignment="1">
      <alignment horizontal="right" vertical="top" wrapText="1"/>
    </xf>
    <xf numFmtId="41" fontId="4" fillId="0" borderId="18" xfId="0" applyNumberFormat="1" applyFont="1" applyFill="1" applyBorder="1" applyAlignment="1">
      <alignment horizontal="right" vertical="top" wrapText="1"/>
    </xf>
    <xf numFmtId="167" fontId="0" fillId="0" borderId="18" xfId="0" applyNumberFormat="1" applyFont="1" applyFill="1" applyBorder="1" applyAlignment="1">
      <alignment horizontal="right" vertical="top" wrapText="1"/>
    </xf>
    <xf numFmtId="37" fontId="0" fillId="0" borderId="2" xfId="0" applyNumberFormat="1" applyFont="1" applyBorder="1" applyAlignment="1"/>
    <xf numFmtId="37" fontId="0" fillId="0" borderId="18" xfId="0" applyNumberFormat="1" applyFont="1" applyFill="1" applyBorder="1" applyAlignment="1"/>
    <xf numFmtId="37" fontId="0" fillId="0" borderId="21" xfId="0" applyNumberFormat="1" applyFont="1" applyFill="1" applyBorder="1" applyAlignment="1"/>
    <xf numFmtId="41" fontId="0" fillId="0" borderId="17" xfId="0" applyNumberForma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5" fillId="0" borderId="0" xfId="0" applyFont="1" applyFill="1" applyAlignment="1">
      <alignment vertical="center" wrapText="1"/>
    </xf>
  </cellXfs>
  <cellStyles count="13">
    <cellStyle name="Currency" xfId="1" builtinId="4"/>
    <cellStyle name="Currency 2" xfId="8" xr:uid="{6FF99598-511E-43DB-A228-2E01B2D1C885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4 2" xfId="10" xr:uid="{26CAF79C-DB1A-41EB-8069-04C72C1EB314}"/>
    <cellStyle name="Normal 5" xfId="6" xr:uid="{00000000-0005-0000-0000-000006000000}"/>
    <cellStyle name="Normal 5 2" xfId="11" xr:uid="{1038CB02-9CAF-441E-B0A3-50654B2D3649}"/>
    <cellStyle name="Percent" xfId="4" builtinId="5"/>
    <cellStyle name="Percent 2" xfId="7" xr:uid="{00000000-0005-0000-0000-000008000000}"/>
    <cellStyle name="Percent 2 2" xfId="12" xr:uid="{ADBC62A7-DD8D-4A9C-B5E7-045BEE404BF7}"/>
    <cellStyle name="Percent 3" xfId="9" xr:uid="{5789AC77-4EC9-4416-9256-F20736919AD8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5</xdr:row>
          <xdr:rowOff>47625</xdr:rowOff>
        </xdr:from>
        <xdr:to>
          <xdr:col>1</xdr:col>
          <xdr:colOff>438150</xdr:colOff>
          <xdr:row>60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.doc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="115" zoomScaleNormal="115" workbookViewId="0">
      <selection activeCell="H49" sqref="H49"/>
    </sheetView>
  </sheetViews>
  <sheetFormatPr defaultColWidth="9.140625" defaultRowHeight="12.75" x14ac:dyDescent="0.2"/>
  <cols>
    <col min="1" max="1" width="98.140625" style="25" customWidth="1"/>
    <col min="2" max="16384" width="9.140625" style="145"/>
  </cols>
  <sheetData/>
  <customSheetViews>
    <customSheetView guid="{8A3FF670-BD86-44B8-80D6-F16ECD9AAB7E}" scale="115" showPageBreaks="1" printArea="1">
      <selection sqref="A1:IV65536"/>
      <pageMargins left="0.7" right="0.7" top="0.75" bottom="0.75" header="0.3" footer="0.3"/>
      <pageSetup scale="90" orientation="portrait" verticalDpi="1200" r:id="rId1"/>
    </customSheetView>
    <customSheetView guid="{3AEE86E9-9A50-484E-B189-6F484AA443A0}" scale="115" showPageBreaks="1" printArea="1" topLeftCell="A46">
      <selection sqref="A1:IV65536"/>
      <pageMargins left="0.7" right="0.7" top="0.75" bottom="0.75" header="0.3" footer="0.3"/>
      <pageSetup scale="90" orientation="portrait" verticalDpi="1200" r:id="rId2"/>
    </customSheetView>
  </customSheetViews>
  <pageMargins left="0.2" right="0.2" top="0.5" bottom="0.5" header="0" footer="0"/>
  <pageSetup scale="96" orientation="portrait" verticalDpi="1200" r:id="rId3"/>
  <drawing r:id="rId4"/>
  <legacyDrawing r:id="rId5"/>
  <oleObjects>
    <mc:AlternateContent xmlns:mc="http://schemas.openxmlformats.org/markup-compatibility/2006">
      <mc:Choice Requires="x14">
        <oleObject progId="Document" shapeId="1025" r:id="rId6">
          <objectPr defaultSize="0" r:id="rId7">
            <anchor moveWithCells="1">
              <from>
                <xdr:col>0</xdr:col>
                <xdr:colOff>561975</xdr:colOff>
                <xdr:row>5</xdr:row>
                <xdr:rowOff>47625</xdr:rowOff>
              </from>
              <to>
                <xdr:col>1</xdr:col>
                <xdr:colOff>438150</xdr:colOff>
                <xdr:row>60</xdr:row>
                <xdr:rowOff>0</xdr:rowOff>
              </to>
            </anchor>
          </objectPr>
        </oleObject>
      </mc:Choice>
      <mc:Fallback>
        <oleObject progId="Document" shapeId="102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E64"/>
  <sheetViews>
    <sheetView zoomScaleNormal="100" workbookViewId="0">
      <pane xSplit="1" ySplit="4" topLeftCell="AK41" activePane="bottomRight" state="frozen"/>
      <selection pane="topRight" activeCell="B1" sqref="B1"/>
      <selection pane="bottomLeft" activeCell="A5" sqref="A5"/>
      <selection pane="bottomRight" activeCell="AK22" sqref="AK22"/>
    </sheetView>
  </sheetViews>
  <sheetFormatPr defaultRowHeight="12.75" outlineLevelCol="1" x14ac:dyDescent="0.2"/>
  <cols>
    <col min="1" max="1" width="34.42578125" customWidth="1"/>
    <col min="2" max="6" width="9.140625" hidden="1" customWidth="1"/>
    <col min="7" max="7" width="9.140625" style="191" hidden="1" customWidth="1"/>
    <col min="8" max="8" width="9.140625" style="177" hidden="1" customWidth="1"/>
    <col min="9" max="9" width="9.140625" style="271" hidden="1" customWidth="1"/>
    <col min="10" max="13" width="9.140625" style="272" hidden="1" customWidth="1"/>
    <col min="14" max="21" width="9.140625" style="272" hidden="1" customWidth="1" outlineLevel="1"/>
    <col min="22" max="42" width="9.140625" style="272" customWidth="1" outlineLevel="1"/>
    <col min="43" max="45" width="9.140625" style="272" hidden="1" customWidth="1" outlineLevel="1"/>
    <col min="46" max="46" width="2.7109375" customWidth="1"/>
    <col min="47" max="47" width="9.140625" customWidth="1"/>
    <col min="48" max="48" width="9.140625" style="271" customWidth="1"/>
    <col min="49" max="51" width="9.140625" style="272" customWidth="1"/>
    <col min="52" max="52" width="9.140625" customWidth="1"/>
    <col min="53" max="56" width="9.140625" style="272" customWidth="1"/>
    <col min="57" max="57" width="9.140625" style="272" hidden="1" customWidth="1"/>
    <col min="62" max="62" width="12" bestFit="1" customWidth="1"/>
  </cols>
  <sheetData>
    <row r="1" spans="1:57" ht="15" x14ac:dyDescent="0.25">
      <c r="A1" s="1" t="s">
        <v>0</v>
      </c>
    </row>
    <row r="2" spans="1:57" ht="15.75" thickBot="1" x14ac:dyDescent="0.3">
      <c r="A2" s="1" t="s">
        <v>113</v>
      </c>
      <c r="BE2" s="1154" t="s">
        <v>366</v>
      </c>
    </row>
    <row r="3" spans="1:57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14" t="s">
        <v>136</v>
      </c>
      <c r="K3" s="28" t="s">
        <v>140</v>
      </c>
      <c r="L3" s="28" t="s">
        <v>141</v>
      </c>
      <c r="M3" s="29" t="s">
        <v>142</v>
      </c>
      <c r="N3" s="343" t="s">
        <v>209</v>
      </c>
      <c r="O3" s="28" t="s">
        <v>210</v>
      </c>
      <c r="P3" s="270" t="s">
        <v>211</v>
      </c>
      <c r="Q3" s="180" t="s">
        <v>212</v>
      </c>
      <c r="R3" s="343" t="s">
        <v>219</v>
      </c>
      <c r="S3" s="270" t="s">
        <v>220</v>
      </c>
      <c r="T3" s="270" t="s">
        <v>221</v>
      </c>
      <c r="U3" s="180" t="s">
        <v>222</v>
      </c>
      <c r="V3" s="474" t="s">
        <v>235</v>
      </c>
      <c r="W3" s="475" t="s">
        <v>236</v>
      </c>
      <c r="X3" s="184" t="s">
        <v>237</v>
      </c>
      <c r="Y3" s="180" t="s">
        <v>238</v>
      </c>
      <c r="Z3" s="474" t="s">
        <v>280</v>
      </c>
      <c r="AA3" s="475" t="s">
        <v>281</v>
      </c>
      <c r="AB3" s="184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  <c r="AP3" s="474" t="s">
        <v>362</v>
      </c>
      <c r="AQ3" s="475" t="s">
        <v>363</v>
      </c>
      <c r="AR3" s="475" t="s">
        <v>364</v>
      </c>
      <c r="AS3" s="180" t="s">
        <v>365</v>
      </c>
      <c r="AU3" s="15">
        <v>2010</v>
      </c>
      <c r="AV3" s="15">
        <v>2011</v>
      </c>
      <c r="AW3" s="15">
        <v>2012</v>
      </c>
      <c r="AX3" s="15">
        <v>2013</v>
      </c>
      <c r="AY3" s="15">
        <v>2014</v>
      </c>
      <c r="AZ3" s="15">
        <v>2015</v>
      </c>
      <c r="BA3" s="15">
        <v>2016</v>
      </c>
      <c r="BB3" s="15">
        <v>2017</v>
      </c>
      <c r="BC3" s="15">
        <v>2018</v>
      </c>
      <c r="BD3" s="15">
        <v>2019</v>
      </c>
      <c r="BE3" s="15">
        <v>2020</v>
      </c>
    </row>
    <row r="4" spans="1:57" s="2" customFormat="1" ht="14.25" customHeight="1" x14ac:dyDescent="0.2">
      <c r="A4" s="6"/>
      <c r="B4" s="4"/>
      <c r="C4" s="26"/>
      <c r="D4" s="26"/>
      <c r="E4" s="30"/>
      <c r="F4" s="141"/>
      <c r="G4" s="7"/>
      <c r="H4" s="32"/>
      <c r="I4" s="138"/>
      <c r="J4" s="141"/>
      <c r="K4" s="7"/>
      <c r="L4" s="32"/>
      <c r="M4" s="138"/>
      <c r="N4" s="141"/>
      <c r="O4" s="32"/>
      <c r="P4" s="32"/>
      <c r="Q4" s="138"/>
      <c r="R4" s="141"/>
      <c r="S4" s="32"/>
      <c r="T4" s="32"/>
      <c r="U4" s="138"/>
      <c r="V4" s="141"/>
      <c r="W4" s="758"/>
      <c r="X4" s="32"/>
      <c r="Y4" s="138"/>
      <c r="Z4" s="141"/>
      <c r="AA4" s="758"/>
      <c r="AB4" s="32"/>
      <c r="AC4" s="138"/>
      <c r="AD4" s="141"/>
      <c r="AE4" s="758"/>
      <c r="AF4" s="32"/>
      <c r="AG4" s="138"/>
      <c r="AH4" s="141"/>
      <c r="AI4" s="758"/>
      <c r="AJ4" s="32"/>
      <c r="AK4" s="138"/>
      <c r="AL4" s="141"/>
      <c r="AM4" s="758"/>
      <c r="AN4" s="32"/>
      <c r="AO4" s="138"/>
      <c r="AP4" s="141"/>
      <c r="AQ4" s="758"/>
      <c r="AR4" s="32"/>
      <c r="AS4" s="138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s="2" customFormat="1" ht="13.7" customHeight="1" x14ac:dyDescent="0.2">
      <c r="A5" s="11" t="s">
        <v>9</v>
      </c>
      <c r="B5" s="108">
        <v>1085</v>
      </c>
      <c r="C5" s="109">
        <v>1119</v>
      </c>
      <c r="D5" s="109">
        <v>1120</v>
      </c>
      <c r="E5" s="110">
        <v>1078</v>
      </c>
      <c r="F5" s="224">
        <v>1082</v>
      </c>
      <c r="G5" s="192">
        <v>1121</v>
      </c>
      <c r="H5" s="109">
        <v>1060</v>
      </c>
      <c r="I5" s="275">
        <v>931</v>
      </c>
      <c r="J5" s="224">
        <v>978</v>
      </c>
      <c r="K5" s="192">
        <v>1094</v>
      </c>
      <c r="L5" s="109">
        <v>1170</v>
      </c>
      <c r="M5" s="275">
        <v>1116</v>
      </c>
      <c r="N5" s="224">
        <v>1085</v>
      </c>
      <c r="O5" s="109">
        <v>1188</v>
      </c>
      <c r="P5" s="109">
        <v>1249</v>
      </c>
      <c r="Q5" s="275">
        <v>1293</v>
      </c>
      <c r="R5" s="224">
        <v>1246</v>
      </c>
      <c r="S5" s="109">
        <v>1349</v>
      </c>
      <c r="T5" s="109">
        <v>1515</v>
      </c>
      <c r="U5" s="275">
        <v>1537</v>
      </c>
      <c r="V5" s="224">
        <v>1467</v>
      </c>
      <c r="W5" s="759">
        <v>1506</v>
      </c>
      <c r="X5" s="109">
        <v>1522</v>
      </c>
      <c r="Y5" s="275">
        <v>1606</v>
      </c>
      <c r="Z5" s="224">
        <v>2224</v>
      </c>
      <c r="AA5" s="759">
        <v>2365</v>
      </c>
      <c r="AB5" s="109">
        <v>2469</v>
      </c>
      <c r="AC5" s="275">
        <v>2440</v>
      </c>
      <c r="AD5" s="224">
        <v>2211</v>
      </c>
      <c r="AE5" s="759">
        <v>2202</v>
      </c>
      <c r="AF5" s="109">
        <v>2387</v>
      </c>
      <c r="AG5" s="275">
        <v>2456</v>
      </c>
      <c r="AH5" s="224">
        <v>2269</v>
      </c>
      <c r="AI5" s="759">
        <v>2290</v>
      </c>
      <c r="AJ5" s="109">
        <v>2445</v>
      </c>
      <c r="AK5" s="275">
        <v>2403</v>
      </c>
      <c r="AL5" s="224">
        <v>2094</v>
      </c>
      <c r="AM5" s="759">
        <v>2217</v>
      </c>
      <c r="AN5" s="109">
        <v>2265</v>
      </c>
      <c r="AO5" s="275">
        <v>2301</v>
      </c>
      <c r="AP5" s="224">
        <v>2021</v>
      </c>
      <c r="AQ5" s="759"/>
      <c r="AR5" s="109"/>
      <c r="AS5" s="275"/>
      <c r="AT5" s="85"/>
      <c r="AU5" s="111">
        <v>4402</v>
      </c>
      <c r="AV5" s="111">
        <v>4194</v>
      </c>
      <c r="AW5" s="111">
        <v>4358</v>
      </c>
      <c r="AX5" s="111">
        <v>4815</v>
      </c>
      <c r="AY5" s="111">
        <f>SUM(R5:U5)</f>
        <v>5647</v>
      </c>
      <c r="AZ5" s="111">
        <v>6101</v>
      </c>
      <c r="BA5" s="111">
        <v>9498</v>
      </c>
      <c r="BB5" s="111">
        <v>9256</v>
      </c>
      <c r="BC5" s="111">
        <v>9407</v>
      </c>
      <c r="BD5" s="111">
        <f>SUM(AL5:AO5)</f>
        <v>8877</v>
      </c>
      <c r="BE5" s="111">
        <f>SUM(AP5:AS5)</f>
        <v>2021</v>
      </c>
    </row>
    <row r="6" spans="1:57" s="2" customFormat="1" ht="13.7" customHeight="1" x14ac:dyDescent="0.2">
      <c r="A6" s="12" t="s">
        <v>22</v>
      </c>
      <c r="B6" s="90">
        <v>-679</v>
      </c>
      <c r="C6" s="60">
        <v>-673</v>
      </c>
      <c r="D6" s="60">
        <v>-644</v>
      </c>
      <c r="E6" s="91">
        <v>-583</v>
      </c>
      <c r="F6" s="225">
        <v>-576</v>
      </c>
      <c r="G6" s="59">
        <v>-598</v>
      </c>
      <c r="H6" s="75">
        <v>-572</v>
      </c>
      <c r="I6" s="287">
        <v>-542</v>
      </c>
      <c r="J6" s="225">
        <v>-554</v>
      </c>
      <c r="K6" s="59">
        <v>-556</v>
      </c>
      <c r="L6" s="75">
        <v>-634</v>
      </c>
      <c r="M6" s="287">
        <v>-626</v>
      </c>
      <c r="N6" s="225">
        <v>-602</v>
      </c>
      <c r="O6" s="75">
        <v>-653</v>
      </c>
      <c r="P6" s="75">
        <v>-679</v>
      </c>
      <c r="Q6" s="287">
        <v>-704</v>
      </c>
      <c r="R6" s="225">
        <v>-661</v>
      </c>
      <c r="S6" s="75">
        <v>-711</v>
      </c>
      <c r="T6" s="75">
        <v>-802</v>
      </c>
      <c r="U6" s="287">
        <v>-833</v>
      </c>
      <c r="V6" s="227">
        <v>-763</v>
      </c>
      <c r="W6" s="760">
        <v>-782</v>
      </c>
      <c r="X6" s="75">
        <v>-782</v>
      </c>
      <c r="Y6" s="287">
        <v>-987</v>
      </c>
      <c r="Z6" s="227">
        <v>-1627</v>
      </c>
      <c r="AA6" s="760">
        <v>-1266</v>
      </c>
      <c r="AB6" s="75">
        <v>-1285</v>
      </c>
      <c r="AC6" s="287">
        <v>-1251</v>
      </c>
      <c r="AD6" s="227">
        <v>-1132</v>
      </c>
      <c r="AE6" s="760">
        <v>-1119</v>
      </c>
      <c r="AF6" s="75">
        <v>-1172</v>
      </c>
      <c r="AG6" s="287">
        <v>-1214</v>
      </c>
      <c r="AH6" s="227">
        <v>-1097</v>
      </c>
      <c r="AI6" s="760">
        <v>-1110</v>
      </c>
      <c r="AJ6" s="75">
        <v>-1189</v>
      </c>
      <c r="AK6" s="287">
        <v>-1160</v>
      </c>
      <c r="AL6" s="227">
        <v>-1022</v>
      </c>
      <c r="AM6" s="760">
        <v>-1066</v>
      </c>
      <c r="AN6" s="75">
        <v>-1079</v>
      </c>
      <c r="AO6" s="287">
        <v>-1092</v>
      </c>
      <c r="AP6" s="227">
        <v>-1024</v>
      </c>
      <c r="AQ6" s="760"/>
      <c r="AR6" s="75"/>
      <c r="AS6" s="287"/>
      <c r="AT6" s="85"/>
      <c r="AU6" s="58">
        <v>-2579</v>
      </c>
      <c r="AV6" s="58">
        <v>-2288</v>
      </c>
      <c r="AW6" s="58">
        <v>-2370</v>
      </c>
      <c r="AX6" s="58">
        <v>-2638</v>
      </c>
      <c r="AY6" s="58">
        <f>SUM(R6:U6)</f>
        <v>-3007</v>
      </c>
      <c r="AZ6" s="58">
        <v>-3314</v>
      </c>
      <c r="BA6" s="58">
        <v>-5429</v>
      </c>
      <c r="BB6" s="58">
        <v>-4637</v>
      </c>
      <c r="BC6" s="58">
        <v>-4556</v>
      </c>
      <c r="BD6" s="58">
        <f>SUM(AL6:AO6)</f>
        <v>-4259</v>
      </c>
      <c r="BE6" s="58">
        <f>SUM(AP6:AS6)</f>
        <v>-1024</v>
      </c>
    </row>
    <row r="7" spans="1:57" s="2" customFormat="1" ht="10.15" customHeight="1" x14ac:dyDescent="0.2">
      <c r="A7" s="12"/>
      <c r="B7" s="84"/>
      <c r="C7" s="57"/>
      <c r="D7" s="57"/>
      <c r="E7" s="86"/>
      <c r="F7" s="226"/>
      <c r="G7" s="56"/>
      <c r="H7" s="57"/>
      <c r="I7" s="260"/>
      <c r="J7" s="226"/>
      <c r="K7" s="56"/>
      <c r="L7" s="57"/>
      <c r="M7" s="260"/>
      <c r="N7" s="226"/>
      <c r="O7" s="57"/>
      <c r="P7" s="57"/>
      <c r="Q7" s="260"/>
      <c r="R7" s="226"/>
      <c r="S7" s="57"/>
      <c r="T7" s="57"/>
      <c r="U7" s="260"/>
      <c r="V7" s="226"/>
      <c r="W7" s="264"/>
      <c r="X7" s="57"/>
      <c r="Y7" s="260"/>
      <c r="Z7" s="226"/>
      <c r="AA7" s="264"/>
      <c r="AB7" s="57"/>
      <c r="AC7" s="260"/>
      <c r="AD7" s="226"/>
      <c r="AE7" s="264"/>
      <c r="AF7" s="57"/>
      <c r="AG7" s="260"/>
      <c r="AH7" s="226"/>
      <c r="AI7" s="264"/>
      <c r="AJ7" s="57"/>
      <c r="AK7" s="260"/>
      <c r="AL7" s="226"/>
      <c r="AM7" s="264"/>
      <c r="AN7" s="57"/>
      <c r="AO7" s="260"/>
      <c r="AP7" s="226"/>
      <c r="AQ7" s="264"/>
      <c r="AR7" s="57"/>
      <c r="AS7" s="260"/>
      <c r="AT7" s="85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</row>
    <row r="8" spans="1:57" s="2" customFormat="1" ht="13.7" customHeight="1" x14ac:dyDescent="0.2">
      <c r="A8" s="11" t="s">
        <v>10</v>
      </c>
      <c r="B8" s="108">
        <v>406</v>
      </c>
      <c r="C8" s="109">
        <v>446</v>
      </c>
      <c r="D8" s="109">
        <v>476</v>
      </c>
      <c r="E8" s="110">
        <v>495</v>
      </c>
      <c r="F8" s="224">
        <v>506</v>
      </c>
      <c r="G8" s="192">
        <v>523</v>
      </c>
      <c r="H8" s="109">
        <v>488</v>
      </c>
      <c r="I8" s="275">
        <v>389</v>
      </c>
      <c r="J8" s="224">
        <v>424</v>
      </c>
      <c r="K8" s="192">
        <v>538</v>
      </c>
      <c r="L8" s="109">
        <v>536</v>
      </c>
      <c r="M8" s="275">
        <v>490</v>
      </c>
      <c r="N8" s="224">
        <v>483</v>
      </c>
      <c r="O8" s="109">
        <v>535</v>
      </c>
      <c r="P8" s="109">
        <v>570</v>
      </c>
      <c r="Q8" s="275">
        <v>589</v>
      </c>
      <c r="R8" s="224">
        <v>585</v>
      </c>
      <c r="S8" s="109">
        <v>638</v>
      </c>
      <c r="T8" s="109">
        <v>713</v>
      </c>
      <c r="U8" s="275">
        <v>704</v>
      </c>
      <c r="V8" s="224">
        <v>704</v>
      </c>
      <c r="W8" s="759">
        <v>724</v>
      </c>
      <c r="X8" s="109">
        <v>740</v>
      </c>
      <c r="Y8" s="275">
        <v>619</v>
      </c>
      <c r="Z8" s="224">
        <v>597</v>
      </c>
      <c r="AA8" s="759">
        <v>1099</v>
      </c>
      <c r="AB8" s="109">
        <v>1184</v>
      </c>
      <c r="AC8" s="275">
        <v>1189</v>
      </c>
      <c r="AD8" s="224">
        <v>1079</v>
      </c>
      <c r="AE8" s="759">
        <v>1083</v>
      </c>
      <c r="AF8" s="109">
        <v>1215</v>
      </c>
      <c r="AG8" s="275">
        <v>1242</v>
      </c>
      <c r="AH8" s="224">
        <v>1172</v>
      </c>
      <c r="AI8" s="759">
        <v>1180</v>
      </c>
      <c r="AJ8" s="109">
        <v>1256</v>
      </c>
      <c r="AK8" s="275">
        <v>1243</v>
      </c>
      <c r="AL8" s="224">
        <v>1072</v>
      </c>
      <c r="AM8" s="759">
        <v>1151</v>
      </c>
      <c r="AN8" s="109">
        <v>1186</v>
      </c>
      <c r="AO8" s="275">
        <v>1209</v>
      </c>
      <c r="AP8" s="224">
        <v>997</v>
      </c>
      <c r="AQ8" s="759"/>
      <c r="AR8" s="109"/>
      <c r="AS8" s="275"/>
      <c r="AT8" s="85"/>
      <c r="AU8" s="111">
        <v>1823</v>
      </c>
      <c r="AV8" s="111">
        <v>1906</v>
      </c>
      <c r="AW8" s="111">
        <v>1988</v>
      </c>
      <c r="AX8" s="111">
        <v>2177</v>
      </c>
      <c r="AY8" s="111">
        <f>SUM(R8:U8)</f>
        <v>2640</v>
      </c>
      <c r="AZ8" s="111">
        <v>2787</v>
      </c>
      <c r="BA8" s="111">
        <v>4069</v>
      </c>
      <c r="BB8" s="111">
        <v>4619</v>
      </c>
      <c r="BC8" s="111">
        <v>4851</v>
      </c>
      <c r="BD8" s="111">
        <f>SUM(AL8:AO8)</f>
        <v>4618</v>
      </c>
      <c r="BE8" s="111">
        <f>SUM(AP8:AS8)</f>
        <v>997</v>
      </c>
    </row>
    <row r="9" spans="1:57" s="2" customFormat="1" ht="10.15" customHeight="1" x14ac:dyDescent="0.2">
      <c r="A9" s="12"/>
      <c r="B9" s="84"/>
      <c r="C9" s="57"/>
      <c r="D9" s="57"/>
      <c r="E9" s="86"/>
      <c r="F9" s="226"/>
      <c r="G9" s="56"/>
      <c r="H9" s="57"/>
      <c r="I9" s="260"/>
      <c r="J9" s="226"/>
      <c r="K9" s="56"/>
      <c r="L9" s="57"/>
      <c r="M9" s="260"/>
      <c r="N9" s="226"/>
      <c r="O9" s="57"/>
      <c r="P9" s="57"/>
      <c r="Q9" s="260"/>
      <c r="R9" s="226"/>
      <c r="S9" s="57"/>
      <c r="T9" s="57"/>
      <c r="U9" s="260"/>
      <c r="V9" s="226"/>
      <c r="W9" s="264"/>
      <c r="X9" s="57"/>
      <c r="Y9" s="260"/>
      <c r="Z9" s="226"/>
      <c r="AA9" s="264"/>
      <c r="AB9" s="57"/>
      <c r="AC9" s="260"/>
      <c r="AD9" s="226"/>
      <c r="AE9" s="264"/>
      <c r="AF9" s="57"/>
      <c r="AG9" s="260"/>
      <c r="AH9" s="226"/>
      <c r="AI9" s="264"/>
      <c r="AJ9" s="57"/>
      <c r="AK9" s="260"/>
      <c r="AL9" s="226"/>
      <c r="AM9" s="264"/>
      <c r="AN9" s="57"/>
      <c r="AO9" s="260"/>
      <c r="AP9" s="226"/>
      <c r="AQ9" s="264"/>
      <c r="AR9" s="57"/>
      <c r="AS9" s="260"/>
      <c r="AT9" s="85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</row>
    <row r="10" spans="1:57" s="2" customFormat="1" ht="13.7" customHeight="1" x14ac:dyDescent="0.2">
      <c r="A10" s="12" t="s">
        <v>99</v>
      </c>
      <c r="B10" s="84">
        <v>-151</v>
      </c>
      <c r="C10" s="57">
        <v>-133</v>
      </c>
      <c r="D10" s="57">
        <v>-146</v>
      </c>
      <c r="E10" s="86">
        <v>-138</v>
      </c>
      <c r="F10" s="226">
        <v>-154</v>
      </c>
      <c r="G10" s="56">
        <v>-165</v>
      </c>
      <c r="H10" s="57">
        <v>-165</v>
      </c>
      <c r="I10" s="260">
        <v>-151</v>
      </c>
      <c r="J10" s="226">
        <v>-148</v>
      </c>
      <c r="K10" s="56">
        <v>-156</v>
      </c>
      <c r="L10" s="57">
        <v>-153</v>
      </c>
      <c r="M10" s="260">
        <v>-171</v>
      </c>
      <c r="N10" s="226">
        <v>-153</v>
      </c>
      <c r="O10" s="57">
        <v>-155</v>
      </c>
      <c r="P10" s="57">
        <v>-163</v>
      </c>
      <c r="Q10" s="260">
        <v>-168</v>
      </c>
      <c r="R10" s="226">
        <v>-189</v>
      </c>
      <c r="S10" s="57">
        <v>-180</v>
      </c>
      <c r="T10" s="57">
        <v>-196</v>
      </c>
      <c r="U10" s="260">
        <v>-198</v>
      </c>
      <c r="V10" s="226">
        <v>-199</v>
      </c>
      <c r="W10" s="264">
        <v>-195</v>
      </c>
      <c r="X10" s="57">
        <v>-178</v>
      </c>
      <c r="Y10" s="260">
        <v>-318</v>
      </c>
      <c r="Z10" s="226">
        <v>-403</v>
      </c>
      <c r="AA10" s="264">
        <v>-416</v>
      </c>
      <c r="AB10" s="57">
        <v>-379</v>
      </c>
      <c r="AC10" s="260">
        <v>-362</v>
      </c>
      <c r="AD10" s="226">
        <v>-367</v>
      </c>
      <c r="AE10" s="264">
        <v>-381</v>
      </c>
      <c r="AF10" s="57">
        <v>-392</v>
      </c>
      <c r="AG10" s="260">
        <v>-414</v>
      </c>
      <c r="AH10" s="226">
        <v>-426</v>
      </c>
      <c r="AI10" s="264">
        <v>-438</v>
      </c>
      <c r="AJ10" s="57">
        <v>-433</v>
      </c>
      <c r="AK10" s="260">
        <v>-403</v>
      </c>
      <c r="AL10" s="226">
        <v>-415</v>
      </c>
      <c r="AM10" s="264">
        <v>-408</v>
      </c>
      <c r="AN10" s="57">
        <v>-396</v>
      </c>
      <c r="AO10" s="260">
        <v>-424</v>
      </c>
      <c r="AP10" s="226">
        <v>-425</v>
      </c>
      <c r="AQ10" s="264"/>
      <c r="AR10" s="57"/>
      <c r="AS10" s="260"/>
      <c r="AT10" s="85"/>
      <c r="AU10" s="52">
        <v>-568</v>
      </c>
      <c r="AV10" s="52">
        <v>-635</v>
      </c>
      <c r="AW10" s="52">
        <v>-628</v>
      </c>
      <c r="AX10" s="52">
        <v>-639</v>
      </c>
      <c r="AY10" s="52">
        <f>SUM(R10:U10)</f>
        <v>-763</v>
      </c>
      <c r="AZ10" s="52">
        <v>-890</v>
      </c>
      <c r="BA10" s="52">
        <v>-1560</v>
      </c>
      <c r="BB10" s="52">
        <v>-1554</v>
      </c>
      <c r="BC10" s="52">
        <v>-1700</v>
      </c>
      <c r="BD10" s="52">
        <f>SUM(AL10:AO10)</f>
        <v>-1643</v>
      </c>
      <c r="BE10" s="52">
        <f>SUM(AP10:AS10)</f>
        <v>-425</v>
      </c>
    </row>
    <row r="11" spans="1:57" s="2" customFormat="1" ht="13.7" customHeight="1" x14ac:dyDescent="0.2">
      <c r="A11" s="12" t="s">
        <v>137</v>
      </c>
      <c r="B11" s="84">
        <v>-253</v>
      </c>
      <c r="C11" s="57">
        <v>-237</v>
      </c>
      <c r="D11" s="57">
        <v>-225</v>
      </c>
      <c r="E11" s="86">
        <v>-251</v>
      </c>
      <c r="F11" s="226">
        <v>-234</v>
      </c>
      <c r="G11" s="56">
        <v>-229</v>
      </c>
      <c r="H11" s="57">
        <v>-219</v>
      </c>
      <c r="I11" s="260">
        <v>-236</v>
      </c>
      <c r="J11" s="226">
        <v>-222</v>
      </c>
      <c r="K11" s="56">
        <v>-231</v>
      </c>
      <c r="L11" s="57">
        <v>-236</v>
      </c>
      <c r="M11" s="260">
        <v>-288</v>
      </c>
      <c r="N11" s="226">
        <v>-222</v>
      </c>
      <c r="O11" s="57">
        <v>-211</v>
      </c>
      <c r="P11" s="57">
        <v>-239</v>
      </c>
      <c r="Q11" s="86">
        <v>-224</v>
      </c>
      <c r="R11" s="226">
        <v>-172</v>
      </c>
      <c r="S11" s="57">
        <v>-175</v>
      </c>
      <c r="T11" s="57">
        <v>-172</v>
      </c>
      <c r="U11" s="260">
        <v>-167</v>
      </c>
      <c r="V11" s="226">
        <v>-180</v>
      </c>
      <c r="W11" s="264">
        <v>-167</v>
      </c>
      <c r="X11" s="57">
        <v>-162</v>
      </c>
      <c r="Y11" s="260">
        <v>-413</v>
      </c>
      <c r="Z11" s="226">
        <v>-296</v>
      </c>
      <c r="AA11" s="264">
        <v>-283</v>
      </c>
      <c r="AB11" s="57">
        <v>-270</v>
      </c>
      <c r="AC11" s="260">
        <v>-292</v>
      </c>
      <c r="AD11" s="226">
        <v>-266</v>
      </c>
      <c r="AE11" s="264">
        <v>-263</v>
      </c>
      <c r="AF11" s="57">
        <v>-292</v>
      </c>
      <c r="AG11" s="260">
        <v>-269</v>
      </c>
      <c r="AH11" s="226">
        <v>-248</v>
      </c>
      <c r="AI11" s="264">
        <v>-242</v>
      </c>
      <c r="AJ11" s="57">
        <v>-252</v>
      </c>
      <c r="AK11" s="260">
        <v>-251</v>
      </c>
      <c r="AL11" s="226">
        <v>-248</v>
      </c>
      <c r="AM11" s="264">
        <v>-230</v>
      </c>
      <c r="AN11" s="57">
        <v>-221</v>
      </c>
      <c r="AO11" s="260">
        <v>-225</v>
      </c>
      <c r="AP11" s="226">
        <v>-233</v>
      </c>
      <c r="AQ11" s="264"/>
      <c r="AR11" s="57"/>
      <c r="AS11" s="260"/>
      <c r="AT11" s="85"/>
      <c r="AU11" s="52">
        <v>-966</v>
      </c>
      <c r="AV11" s="52">
        <v>-918</v>
      </c>
      <c r="AW11" s="52">
        <v>-977</v>
      </c>
      <c r="AX11" s="52">
        <v>-896</v>
      </c>
      <c r="AY11" s="52">
        <f>SUM(R11:U11)</f>
        <v>-686</v>
      </c>
      <c r="AZ11" s="52">
        <v>-922</v>
      </c>
      <c r="BA11" s="52">
        <v>-1141</v>
      </c>
      <c r="BB11" s="52">
        <v>-1090</v>
      </c>
      <c r="BC11" s="52">
        <v>-993</v>
      </c>
      <c r="BD11" s="52">
        <f>SUM(AL11:AO11)</f>
        <v>-924</v>
      </c>
      <c r="BE11" s="52">
        <f>SUM(AP11:AS11)</f>
        <v>-233</v>
      </c>
    </row>
    <row r="12" spans="1:57" s="2" customFormat="1" ht="24" x14ac:dyDescent="0.2">
      <c r="A12" s="885" t="s">
        <v>255</v>
      </c>
      <c r="B12" s="90"/>
      <c r="C12" s="60"/>
      <c r="D12" s="60"/>
      <c r="E12" s="91"/>
      <c r="F12" s="225"/>
      <c r="G12" s="59"/>
      <c r="H12" s="60"/>
      <c r="I12" s="288"/>
      <c r="J12" s="225"/>
      <c r="K12" s="59"/>
      <c r="L12" s="60"/>
      <c r="M12" s="288"/>
      <c r="N12" s="225"/>
      <c r="O12" s="60"/>
      <c r="P12" s="60"/>
      <c r="Q12" s="288"/>
      <c r="R12" s="229">
        <v>-41</v>
      </c>
      <c r="S12" s="162">
        <v>-41</v>
      </c>
      <c r="T12" s="162">
        <v>-39</v>
      </c>
      <c r="U12" s="289">
        <v>-31</v>
      </c>
      <c r="V12" s="900">
        <v>-30</v>
      </c>
      <c r="W12" s="901">
        <v>-31</v>
      </c>
      <c r="X12" s="902">
        <v>-29</v>
      </c>
      <c r="Y12" s="289">
        <v>-133</v>
      </c>
      <c r="Z12" s="900">
        <v>-367</v>
      </c>
      <c r="AA12" s="901">
        <v>-436</v>
      </c>
      <c r="AB12" s="902">
        <v>-361</v>
      </c>
      <c r="AC12" s="289">
        <v>-363</v>
      </c>
      <c r="AD12" s="900">
        <v>-365</v>
      </c>
      <c r="AE12" s="901">
        <v>-373</v>
      </c>
      <c r="AF12" s="902">
        <v>-363</v>
      </c>
      <c r="AG12" s="289">
        <v>-347</v>
      </c>
      <c r="AH12" s="900">
        <v>-360</v>
      </c>
      <c r="AI12" s="901">
        <v>-363</v>
      </c>
      <c r="AJ12" s="902">
        <v>-362</v>
      </c>
      <c r="AK12" s="289">
        <v>-364</v>
      </c>
      <c r="AL12" s="900">
        <v>-357</v>
      </c>
      <c r="AM12" s="901">
        <v>-355</v>
      </c>
      <c r="AN12" s="902">
        <v>-358</v>
      </c>
      <c r="AO12" s="289">
        <v>-365</v>
      </c>
      <c r="AP12" s="900">
        <v>-381</v>
      </c>
      <c r="AQ12" s="901"/>
      <c r="AR12" s="902"/>
      <c r="AS12" s="289"/>
      <c r="AT12" s="85"/>
      <c r="AU12" s="58"/>
      <c r="AV12" s="58"/>
      <c r="AW12" s="58"/>
      <c r="AX12" s="58"/>
      <c r="AY12" s="899">
        <v>-152</v>
      </c>
      <c r="AZ12" s="163">
        <v>-223</v>
      </c>
      <c r="BA12" s="163">
        <v>-1527</v>
      </c>
      <c r="BB12" s="163">
        <v>-1448</v>
      </c>
      <c r="BC12" s="163">
        <v>-1449</v>
      </c>
      <c r="BD12" s="163">
        <f>SUM(AL12:AO12)</f>
        <v>-1435</v>
      </c>
      <c r="BE12" s="163">
        <f>SUM(AP12:AS12)</f>
        <v>-381</v>
      </c>
    </row>
    <row r="13" spans="1:57" s="2" customFormat="1" ht="13.7" customHeight="1" x14ac:dyDescent="0.2">
      <c r="A13" s="885" t="s">
        <v>23</v>
      </c>
      <c r="B13" s="84">
        <v>-404</v>
      </c>
      <c r="C13" s="57">
        <v>-370</v>
      </c>
      <c r="D13" s="57">
        <v>-371</v>
      </c>
      <c r="E13" s="86">
        <v>-389</v>
      </c>
      <c r="F13" s="226">
        <v>-388</v>
      </c>
      <c r="G13" s="56">
        <v>-394</v>
      </c>
      <c r="H13" s="57">
        <v>-384</v>
      </c>
      <c r="I13" s="260">
        <v>-387</v>
      </c>
      <c r="J13" s="226">
        <v>-370</v>
      </c>
      <c r="K13" s="56">
        <v>-387</v>
      </c>
      <c r="L13" s="57">
        <v>-389</v>
      </c>
      <c r="M13" s="260">
        <v>-459</v>
      </c>
      <c r="N13" s="226">
        <v>-375</v>
      </c>
      <c r="O13" s="57">
        <v>-366</v>
      </c>
      <c r="P13" s="57">
        <v>-402</v>
      </c>
      <c r="Q13" s="260">
        <v>-392</v>
      </c>
      <c r="R13" s="226">
        <v>-402</v>
      </c>
      <c r="S13" s="57">
        <v>-396</v>
      </c>
      <c r="T13" s="57">
        <v>-407</v>
      </c>
      <c r="U13" s="260">
        <v>-396</v>
      </c>
      <c r="V13" s="226">
        <v>-409</v>
      </c>
      <c r="W13" s="264">
        <v>-393</v>
      </c>
      <c r="X13" s="57">
        <v>-369</v>
      </c>
      <c r="Y13" s="260">
        <v>-864</v>
      </c>
      <c r="Z13" s="226">
        <v>-1066</v>
      </c>
      <c r="AA13" s="264">
        <v>-1135</v>
      </c>
      <c r="AB13" s="57">
        <v>-1010</v>
      </c>
      <c r="AC13" s="260">
        <v>-1017</v>
      </c>
      <c r="AD13" s="226">
        <v>-998</v>
      </c>
      <c r="AE13" s="264">
        <v>-1017</v>
      </c>
      <c r="AF13" s="57">
        <v>-1047</v>
      </c>
      <c r="AG13" s="260">
        <v>-1030</v>
      </c>
      <c r="AH13" s="226">
        <v>-1034</v>
      </c>
      <c r="AI13" s="264">
        <v>-1043</v>
      </c>
      <c r="AJ13" s="57">
        <v>-1047</v>
      </c>
      <c r="AK13" s="260">
        <v>-1018</v>
      </c>
      <c r="AL13" s="226">
        <v>-1020</v>
      </c>
      <c r="AM13" s="264">
        <v>-993</v>
      </c>
      <c r="AN13" s="57">
        <v>-975</v>
      </c>
      <c r="AO13" s="260">
        <v>-1014</v>
      </c>
      <c r="AP13" s="226">
        <v>-1039</v>
      </c>
      <c r="AQ13" s="264"/>
      <c r="AR13" s="57"/>
      <c r="AS13" s="260"/>
      <c r="AT13" s="85"/>
      <c r="AU13" s="52">
        <v>-1534</v>
      </c>
      <c r="AV13" s="52">
        <v>-1553</v>
      </c>
      <c r="AW13" s="52">
        <v>-1605</v>
      </c>
      <c r="AX13" s="52">
        <v>-1535</v>
      </c>
      <c r="AY13" s="52">
        <f>SUM(R13:U13)</f>
        <v>-1601</v>
      </c>
      <c r="AZ13" s="52">
        <v>-2035</v>
      </c>
      <c r="BA13" s="52">
        <v>-4228</v>
      </c>
      <c r="BB13" s="52">
        <v>-4092</v>
      </c>
      <c r="BC13" s="52">
        <v>-4142</v>
      </c>
      <c r="BD13" s="52">
        <f>SUM(AL13:AO13)</f>
        <v>-4002</v>
      </c>
      <c r="BE13" s="52">
        <f>SUM(AP13:AS13)</f>
        <v>-1039</v>
      </c>
    </row>
    <row r="14" spans="1:57" s="2" customFormat="1" ht="10.15" customHeight="1" x14ac:dyDescent="0.2">
      <c r="A14" s="885"/>
      <c r="B14" s="84"/>
      <c r="C14" s="57"/>
      <c r="D14" s="57"/>
      <c r="E14" s="86"/>
      <c r="F14" s="226"/>
      <c r="G14" s="56"/>
      <c r="H14" s="57"/>
      <c r="I14" s="260"/>
      <c r="J14" s="226"/>
      <c r="K14" s="56"/>
      <c r="L14" s="57"/>
      <c r="M14" s="260"/>
      <c r="N14" s="226"/>
      <c r="O14" s="57"/>
      <c r="P14" s="57"/>
      <c r="Q14" s="260"/>
      <c r="R14" s="226"/>
      <c r="S14" s="57"/>
      <c r="T14" s="57"/>
      <c r="U14" s="260"/>
      <c r="V14" s="226"/>
      <c r="W14" s="264"/>
      <c r="X14" s="57"/>
      <c r="Y14" s="260"/>
      <c r="Z14" s="226"/>
      <c r="AA14" s="264"/>
      <c r="AB14" s="57"/>
      <c r="AC14" s="260"/>
      <c r="AD14" s="226"/>
      <c r="AE14" s="264"/>
      <c r="AF14" s="57"/>
      <c r="AG14" s="260"/>
      <c r="AH14" s="226"/>
      <c r="AI14" s="264"/>
      <c r="AJ14" s="57"/>
      <c r="AK14" s="260"/>
      <c r="AL14" s="226"/>
      <c r="AM14" s="264"/>
      <c r="AN14" s="57"/>
      <c r="AO14" s="260"/>
      <c r="AP14" s="226"/>
      <c r="AQ14" s="264"/>
      <c r="AR14" s="57"/>
      <c r="AS14" s="260"/>
      <c r="AT14" s="85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</row>
    <row r="15" spans="1:57" s="2" customFormat="1" ht="13.7" customHeight="1" x14ac:dyDescent="0.2">
      <c r="A15" s="885" t="s">
        <v>24</v>
      </c>
      <c r="B15" s="90">
        <v>-17</v>
      </c>
      <c r="C15" s="75" t="s">
        <v>107</v>
      </c>
      <c r="D15" s="60">
        <v>1</v>
      </c>
      <c r="E15" s="107" t="s">
        <v>107</v>
      </c>
      <c r="F15" s="227">
        <v>-10</v>
      </c>
      <c r="G15" s="61">
        <v>4</v>
      </c>
      <c r="H15" s="75">
        <v>5</v>
      </c>
      <c r="I15" s="287">
        <v>5</v>
      </c>
      <c r="J15" s="227">
        <v>1</v>
      </c>
      <c r="K15" s="61">
        <v>5</v>
      </c>
      <c r="L15" s="75">
        <v>21</v>
      </c>
      <c r="M15" s="287">
        <v>2</v>
      </c>
      <c r="N15" s="227">
        <v>7</v>
      </c>
      <c r="O15" s="75">
        <v>1</v>
      </c>
      <c r="P15" s="60" t="s">
        <v>107</v>
      </c>
      <c r="Q15" s="287">
        <v>1</v>
      </c>
      <c r="R15" s="60" t="s">
        <v>107</v>
      </c>
      <c r="S15" s="75">
        <v>7</v>
      </c>
      <c r="T15" s="60">
        <v>1</v>
      </c>
      <c r="U15" s="287">
        <v>2</v>
      </c>
      <c r="V15" s="860">
        <v>0</v>
      </c>
      <c r="W15" s="760">
        <v>1</v>
      </c>
      <c r="X15" s="75">
        <v>4</v>
      </c>
      <c r="Y15" s="287">
        <v>1258</v>
      </c>
      <c r="Z15" s="860">
        <v>-2</v>
      </c>
      <c r="AA15" s="760">
        <v>10</v>
      </c>
      <c r="AB15" s="980">
        <v>0</v>
      </c>
      <c r="AC15" s="287">
        <v>1</v>
      </c>
      <c r="AD15" s="860">
        <v>1598</v>
      </c>
      <c r="AE15" s="760">
        <v>-16</v>
      </c>
      <c r="AF15" s="980">
        <v>-5</v>
      </c>
      <c r="AG15" s="287">
        <v>-2</v>
      </c>
      <c r="AH15" s="860">
        <v>0</v>
      </c>
      <c r="AI15" s="980">
        <v>0</v>
      </c>
      <c r="AJ15" s="980">
        <v>2002</v>
      </c>
      <c r="AK15" s="287">
        <v>-1</v>
      </c>
      <c r="AL15" s="860">
        <v>2</v>
      </c>
      <c r="AM15" s="980">
        <v>-1</v>
      </c>
      <c r="AN15" s="980">
        <v>22</v>
      </c>
      <c r="AO15" s="287">
        <v>2</v>
      </c>
      <c r="AP15" s="860">
        <v>110</v>
      </c>
      <c r="AQ15" s="980"/>
      <c r="AR15" s="980"/>
      <c r="AS15" s="287"/>
      <c r="AT15" s="85"/>
      <c r="AU15" s="58">
        <v>-16</v>
      </c>
      <c r="AV15" s="58">
        <v>4</v>
      </c>
      <c r="AW15" s="58">
        <v>29</v>
      </c>
      <c r="AX15" s="58">
        <v>9</v>
      </c>
      <c r="AY15" s="58">
        <f>SUM(R15:U15)</f>
        <v>10</v>
      </c>
      <c r="AZ15" s="58">
        <v>1263</v>
      </c>
      <c r="BA15" s="58">
        <v>9</v>
      </c>
      <c r="BB15" s="58">
        <v>1575</v>
      </c>
      <c r="BC15" s="58">
        <v>2001</v>
      </c>
      <c r="BD15" s="58">
        <f>SUM(AL15:AO15)</f>
        <v>25</v>
      </c>
      <c r="BE15" s="58">
        <f>SUM(AP15:AS15)</f>
        <v>110</v>
      </c>
    </row>
    <row r="16" spans="1:57" s="2" customFormat="1" ht="10.15" customHeight="1" x14ac:dyDescent="0.2">
      <c r="A16" s="885"/>
      <c r="B16" s="84"/>
      <c r="C16" s="57"/>
      <c r="D16" s="57"/>
      <c r="E16" s="86"/>
      <c r="F16" s="226"/>
      <c r="G16" s="56"/>
      <c r="H16" s="57"/>
      <c r="I16" s="260"/>
      <c r="J16" s="226"/>
      <c r="K16" s="56"/>
      <c r="L16" s="57"/>
      <c r="M16" s="260"/>
      <c r="N16" s="226"/>
      <c r="O16" s="57"/>
      <c r="P16" s="57"/>
      <c r="Q16" s="260"/>
      <c r="R16" s="226"/>
      <c r="S16" s="57"/>
      <c r="T16" s="57"/>
      <c r="U16" s="260"/>
      <c r="V16" s="226"/>
      <c r="W16" s="264"/>
      <c r="X16" s="57"/>
      <c r="Y16" s="260"/>
      <c r="Z16" s="226"/>
      <c r="AA16" s="264"/>
      <c r="AB16" s="57"/>
      <c r="AC16" s="260"/>
      <c r="AD16" s="226"/>
      <c r="AE16" s="264"/>
      <c r="AF16" s="57"/>
      <c r="AG16" s="260"/>
      <c r="AH16" s="226"/>
      <c r="AI16" s="264"/>
      <c r="AJ16" s="57"/>
      <c r="AK16" s="260"/>
      <c r="AL16" s="226"/>
      <c r="AM16" s="264"/>
      <c r="AN16" s="57"/>
      <c r="AO16" s="260"/>
      <c r="AP16" s="226"/>
      <c r="AQ16" s="264"/>
      <c r="AR16" s="57"/>
      <c r="AS16" s="260"/>
      <c r="AT16" s="85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  <row r="17" spans="1:57" s="2" customFormat="1" ht="13.7" customHeight="1" x14ac:dyDescent="0.2">
      <c r="A17" s="920" t="s">
        <v>11</v>
      </c>
      <c r="B17" s="108">
        <v>-15</v>
      </c>
      <c r="C17" s="109">
        <v>76</v>
      </c>
      <c r="D17" s="109">
        <v>106</v>
      </c>
      <c r="E17" s="110">
        <v>106</v>
      </c>
      <c r="F17" s="224">
        <v>108</v>
      </c>
      <c r="G17" s="192">
        <v>133</v>
      </c>
      <c r="H17" s="109">
        <v>109</v>
      </c>
      <c r="I17" s="275">
        <v>7</v>
      </c>
      <c r="J17" s="224">
        <v>55</v>
      </c>
      <c r="K17" s="192">
        <v>156</v>
      </c>
      <c r="L17" s="109">
        <v>168</v>
      </c>
      <c r="M17" s="275">
        <v>33</v>
      </c>
      <c r="N17" s="224">
        <v>115</v>
      </c>
      <c r="O17" s="109">
        <v>170</v>
      </c>
      <c r="P17" s="109">
        <v>168</v>
      </c>
      <c r="Q17" s="275">
        <v>198</v>
      </c>
      <c r="R17" s="224">
        <v>183</v>
      </c>
      <c r="S17" s="109">
        <v>249</v>
      </c>
      <c r="T17" s="109">
        <v>307</v>
      </c>
      <c r="U17" s="275">
        <v>310</v>
      </c>
      <c r="V17" s="224">
        <v>295</v>
      </c>
      <c r="W17" s="759">
        <v>332</v>
      </c>
      <c r="X17" s="109">
        <v>375</v>
      </c>
      <c r="Y17" s="275">
        <v>1013</v>
      </c>
      <c r="Z17" s="224">
        <v>-471</v>
      </c>
      <c r="AA17" s="759">
        <v>-26</v>
      </c>
      <c r="AB17" s="109">
        <v>174</v>
      </c>
      <c r="AC17" s="275">
        <v>173</v>
      </c>
      <c r="AD17" s="224">
        <v>1679</v>
      </c>
      <c r="AE17" s="759">
        <v>50</v>
      </c>
      <c r="AF17" s="109">
        <v>163</v>
      </c>
      <c r="AG17" s="275">
        <v>210</v>
      </c>
      <c r="AH17" s="224">
        <v>138</v>
      </c>
      <c r="AI17" s="759">
        <v>137</v>
      </c>
      <c r="AJ17" s="109">
        <v>2211</v>
      </c>
      <c r="AK17" s="275">
        <v>224</v>
      </c>
      <c r="AL17" s="224">
        <v>54</v>
      </c>
      <c r="AM17" s="759">
        <v>157</v>
      </c>
      <c r="AN17" s="109">
        <v>233</v>
      </c>
      <c r="AO17" s="275">
        <v>197</v>
      </c>
      <c r="AP17" s="224">
        <v>68</v>
      </c>
      <c r="AQ17" s="759"/>
      <c r="AR17" s="109"/>
      <c r="AS17" s="275"/>
      <c r="AT17" s="85"/>
      <c r="AU17" s="111">
        <v>273</v>
      </c>
      <c r="AV17" s="111">
        <v>357</v>
      </c>
      <c r="AW17" s="111">
        <v>412</v>
      </c>
      <c r="AX17" s="111">
        <v>651</v>
      </c>
      <c r="AY17" s="111">
        <f>SUM(R17:U17)</f>
        <v>1049</v>
      </c>
      <c r="AZ17" s="111">
        <v>2015</v>
      </c>
      <c r="BA17" s="111">
        <v>-150</v>
      </c>
      <c r="BB17" s="111">
        <v>2102</v>
      </c>
      <c r="BC17" s="111">
        <v>2710</v>
      </c>
      <c r="BD17" s="111">
        <f>SUM(AL17:AO17)</f>
        <v>641</v>
      </c>
      <c r="BE17" s="111">
        <f>SUM(AP17:AS17)</f>
        <v>68</v>
      </c>
    </row>
    <row r="18" spans="1:57" s="2" customFormat="1" ht="10.15" customHeight="1" x14ac:dyDescent="0.2">
      <c r="A18" s="885"/>
      <c r="B18" s="84"/>
      <c r="C18" s="57"/>
      <c r="D18" s="57"/>
      <c r="E18" s="86"/>
      <c r="F18" s="226"/>
      <c r="G18" s="56"/>
      <c r="H18" s="57"/>
      <c r="I18" s="260"/>
      <c r="J18" s="226"/>
      <c r="K18" s="56"/>
      <c r="L18" s="57"/>
      <c r="M18" s="260"/>
      <c r="N18" s="226"/>
      <c r="O18" s="57"/>
      <c r="P18" s="57"/>
      <c r="Q18" s="260"/>
      <c r="R18" s="226"/>
      <c r="S18" s="57"/>
      <c r="T18" s="57"/>
      <c r="U18" s="260"/>
      <c r="V18" s="226"/>
      <c r="W18" s="264"/>
      <c r="X18" s="57"/>
      <c r="Y18" s="260"/>
      <c r="Z18" s="226"/>
      <c r="AA18" s="264"/>
      <c r="AB18" s="57"/>
      <c r="AC18" s="260"/>
      <c r="AD18" s="226"/>
      <c r="AE18" s="264"/>
      <c r="AF18" s="57"/>
      <c r="AG18" s="260"/>
      <c r="AH18" s="226"/>
      <c r="AI18" s="264"/>
      <c r="AJ18" s="57"/>
      <c r="AK18" s="260"/>
      <c r="AL18" s="226"/>
      <c r="AM18" s="264"/>
      <c r="AN18" s="57"/>
      <c r="AO18" s="260"/>
      <c r="AP18" s="226"/>
      <c r="AQ18" s="264"/>
      <c r="AR18" s="57"/>
      <c r="AS18" s="260"/>
      <c r="AT18" s="85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</row>
    <row r="19" spans="1:57" s="2" customFormat="1" ht="13.7" customHeight="1" x14ac:dyDescent="0.2">
      <c r="A19" s="920" t="s">
        <v>25</v>
      </c>
      <c r="B19" s="84"/>
      <c r="C19" s="57"/>
      <c r="D19" s="57"/>
      <c r="E19" s="86"/>
      <c r="F19" s="226"/>
      <c r="G19" s="56"/>
      <c r="H19" s="57"/>
      <c r="I19" s="260"/>
      <c r="J19" s="226"/>
      <c r="K19" s="56"/>
      <c r="L19" s="57"/>
      <c r="M19" s="260"/>
      <c r="N19" s="226"/>
      <c r="O19" s="57"/>
      <c r="P19" s="57"/>
      <c r="Q19" s="260"/>
      <c r="R19" s="226"/>
      <c r="S19" s="57"/>
      <c r="T19" s="57"/>
      <c r="U19" s="260"/>
      <c r="V19" s="226"/>
      <c r="W19" s="264"/>
      <c r="X19" s="57"/>
      <c r="Y19" s="260"/>
      <c r="Z19" s="226"/>
      <c r="AA19" s="264"/>
      <c r="AB19" s="57"/>
      <c r="AC19" s="260"/>
      <c r="AD19" s="226"/>
      <c r="AE19" s="264"/>
      <c r="AF19" s="57"/>
      <c r="AG19" s="260"/>
      <c r="AH19" s="226"/>
      <c r="AI19" s="264"/>
      <c r="AJ19" s="57"/>
      <c r="AK19" s="260"/>
      <c r="AL19" s="226"/>
      <c r="AM19" s="264"/>
      <c r="AN19" s="57"/>
      <c r="AO19" s="260"/>
      <c r="AP19" s="226"/>
      <c r="AQ19" s="264"/>
      <c r="AR19" s="57"/>
      <c r="AS19" s="260"/>
      <c r="AT19" s="85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7" s="2" customFormat="1" ht="13.7" customHeight="1" x14ac:dyDescent="0.2">
      <c r="A20" s="885" t="s">
        <v>254</v>
      </c>
      <c r="B20" s="84">
        <v>-80</v>
      </c>
      <c r="C20" s="57">
        <v>-78</v>
      </c>
      <c r="D20" s="57">
        <v>-80</v>
      </c>
      <c r="E20" s="86">
        <v>-80</v>
      </c>
      <c r="F20" s="226">
        <v>-81</v>
      </c>
      <c r="G20" s="56">
        <v>-79</v>
      </c>
      <c r="H20" s="57">
        <v>-73</v>
      </c>
      <c r="I20" s="260">
        <v>-74</v>
      </c>
      <c r="J20" s="226">
        <v>-76</v>
      </c>
      <c r="K20" s="56">
        <v>-70</v>
      </c>
      <c r="L20" s="57">
        <v>-65</v>
      </c>
      <c r="M20" s="260">
        <v>-55</v>
      </c>
      <c r="N20" s="226">
        <v>-49</v>
      </c>
      <c r="O20" s="57">
        <v>-47</v>
      </c>
      <c r="P20" s="57">
        <v>-44</v>
      </c>
      <c r="Q20" s="260">
        <v>-39</v>
      </c>
      <c r="R20" s="226">
        <v>-34</v>
      </c>
      <c r="S20" s="57">
        <v>-34</v>
      </c>
      <c r="T20" s="57">
        <v>-34</v>
      </c>
      <c r="U20" s="260">
        <v>-40</v>
      </c>
      <c r="V20" s="226">
        <v>-46</v>
      </c>
      <c r="W20" s="264">
        <v>-45</v>
      </c>
      <c r="X20" s="57">
        <v>-53</v>
      </c>
      <c r="Y20" s="435"/>
      <c r="Z20" s="226"/>
      <c r="AA20" s="264"/>
      <c r="AB20" s="57"/>
      <c r="AC20" s="435"/>
      <c r="AD20" s="226"/>
      <c r="AE20" s="264"/>
      <c r="AF20" s="57"/>
      <c r="AG20" s="435"/>
      <c r="AH20" s="226"/>
      <c r="AI20" s="264"/>
      <c r="AJ20" s="57"/>
      <c r="AK20" s="435"/>
      <c r="AL20" s="226"/>
      <c r="AM20" s="264"/>
      <c r="AN20" s="57"/>
      <c r="AO20" s="435"/>
      <c r="AP20" s="226"/>
      <c r="AQ20" s="264"/>
      <c r="AR20" s="57"/>
      <c r="AS20" s="435"/>
      <c r="AT20" s="922"/>
      <c r="AU20" s="923">
        <v>-318</v>
      </c>
      <c r="AV20" s="923">
        <v>-307</v>
      </c>
      <c r="AW20" s="923">
        <v>-266</v>
      </c>
      <c r="AX20" s="923">
        <v>-179</v>
      </c>
      <c r="AY20" s="923">
        <f t="shared" ref="AY20:AY24" si="0">SUM(R20:U20)</f>
        <v>-142</v>
      </c>
      <c r="AZ20" s="923"/>
      <c r="BA20" s="923"/>
      <c r="BB20" s="923"/>
      <c r="BC20" s="923"/>
      <c r="BD20" s="923"/>
      <c r="BE20" s="923"/>
    </row>
    <row r="21" spans="1:57" s="2" customFormat="1" ht="13.7" customHeight="1" x14ac:dyDescent="0.2">
      <c r="A21" s="885" t="s">
        <v>256</v>
      </c>
      <c r="B21" s="84">
        <v>-222</v>
      </c>
      <c r="C21" s="57">
        <v>-330</v>
      </c>
      <c r="D21" s="57">
        <v>323</v>
      </c>
      <c r="E21" s="86">
        <v>-102</v>
      </c>
      <c r="F21" s="226">
        <v>190</v>
      </c>
      <c r="G21" s="56">
        <v>85</v>
      </c>
      <c r="H21" s="57">
        <v>-82</v>
      </c>
      <c r="I21" s="260">
        <v>-65</v>
      </c>
      <c r="J21" s="226">
        <v>53</v>
      </c>
      <c r="K21" s="56">
        <v>-104</v>
      </c>
      <c r="L21" s="57">
        <v>48</v>
      </c>
      <c r="M21" s="260">
        <v>31</v>
      </c>
      <c r="N21" s="226">
        <v>-53</v>
      </c>
      <c r="O21" s="57">
        <v>32</v>
      </c>
      <c r="P21" s="57">
        <v>52</v>
      </c>
      <c r="Q21" s="260">
        <v>31</v>
      </c>
      <c r="R21" s="226">
        <v>-2</v>
      </c>
      <c r="S21" s="57">
        <v>-22</v>
      </c>
      <c r="T21" s="57">
        <v>-131</v>
      </c>
      <c r="U21" s="260">
        <v>-91</v>
      </c>
      <c r="V21" s="226">
        <v>-208</v>
      </c>
      <c r="W21" s="264">
        <v>40</v>
      </c>
      <c r="X21" s="57">
        <v>6</v>
      </c>
      <c r="Y21" s="435"/>
      <c r="Z21" s="226"/>
      <c r="AA21" s="264"/>
      <c r="AB21" s="57"/>
      <c r="AC21" s="432"/>
      <c r="AD21" s="226"/>
      <c r="AE21" s="264"/>
      <c r="AF21" s="57"/>
      <c r="AG21" s="432"/>
      <c r="AH21" s="226"/>
      <c r="AI21" s="264"/>
      <c r="AJ21" s="57"/>
      <c r="AK21" s="432"/>
      <c r="AL21" s="226"/>
      <c r="AM21" s="264"/>
      <c r="AN21" s="57"/>
      <c r="AO21" s="432"/>
      <c r="AP21" s="226"/>
      <c r="AQ21" s="264"/>
      <c r="AR21" s="57"/>
      <c r="AS21" s="432"/>
      <c r="AT21" s="922"/>
      <c r="AU21" s="923">
        <v>-331</v>
      </c>
      <c r="AV21" s="923">
        <v>128</v>
      </c>
      <c r="AW21" s="923">
        <v>28</v>
      </c>
      <c r="AX21" s="923">
        <v>62</v>
      </c>
      <c r="AY21" s="923">
        <f t="shared" si="0"/>
        <v>-246</v>
      </c>
      <c r="AZ21" s="923"/>
      <c r="BA21" s="923"/>
      <c r="BB21" s="923"/>
      <c r="BC21" s="923"/>
      <c r="BD21" s="923"/>
      <c r="BE21" s="923"/>
    </row>
    <row r="22" spans="1:57" s="2" customFormat="1" ht="13.7" customHeight="1" x14ac:dyDescent="0.2">
      <c r="A22" s="885" t="s">
        <v>299</v>
      </c>
      <c r="B22" s="84">
        <v>2</v>
      </c>
      <c r="C22" s="54" t="s">
        <v>107</v>
      </c>
      <c r="D22" s="57">
        <v>55</v>
      </c>
      <c r="E22" s="89" t="s">
        <v>107</v>
      </c>
      <c r="F22" s="228" t="s">
        <v>107</v>
      </c>
      <c r="G22" s="53">
        <v>-14</v>
      </c>
      <c r="H22" s="54">
        <v>-11</v>
      </c>
      <c r="I22" s="276">
        <v>-7</v>
      </c>
      <c r="J22" s="228">
        <v>-36</v>
      </c>
      <c r="K22" s="53" t="s">
        <v>107</v>
      </c>
      <c r="L22" s="54">
        <v>-11</v>
      </c>
      <c r="M22" s="276">
        <v>-114</v>
      </c>
      <c r="N22" s="228">
        <v>-37</v>
      </c>
      <c r="O22" s="54">
        <v>-23</v>
      </c>
      <c r="P22" s="56" t="s">
        <v>107</v>
      </c>
      <c r="Q22" s="276">
        <v>-54</v>
      </c>
      <c r="R22" s="228">
        <v>-3</v>
      </c>
      <c r="S22" s="56" t="s">
        <v>107</v>
      </c>
      <c r="T22" s="56" t="s">
        <v>107</v>
      </c>
      <c r="U22" s="806">
        <v>0</v>
      </c>
      <c r="V22" s="861">
        <v>0</v>
      </c>
      <c r="W22" s="56" t="s">
        <v>107</v>
      </c>
      <c r="X22" s="264" t="s">
        <v>107</v>
      </c>
      <c r="Y22" s="924">
        <v>0</v>
      </c>
      <c r="Z22" s="861">
        <v>-3</v>
      </c>
      <c r="AA22" s="57">
        <v>-23</v>
      </c>
      <c r="AB22" s="56">
        <v>-6</v>
      </c>
      <c r="AC22" s="951">
        <v>0</v>
      </c>
      <c r="AD22" s="861">
        <v>-41</v>
      </c>
      <c r="AE22" s="57" t="s">
        <v>107</v>
      </c>
      <c r="AF22" s="57" t="s">
        <v>107</v>
      </c>
      <c r="AG22" s="951">
        <v>0</v>
      </c>
      <c r="AH22" s="861">
        <v>0</v>
      </c>
      <c r="AI22" s="57">
        <v>-26</v>
      </c>
      <c r="AJ22" s="57" t="s">
        <v>107</v>
      </c>
      <c r="AK22" s="951">
        <v>0</v>
      </c>
      <c r="AL22" s="861">
        <v>0</v>
      </c>
      <c r="AM22" s="57">
        <v>-10</v>
      </c>
      <c r="AN22" s="57">
        <v>-1</v>
      </c>
      <c r="AO22" s="951">
        <v>0</v>
      </c>
      <c r="AP22" s="861">
        <v>0</v>
      </c>
      <c r="AQ22" s="57"/>
      <c r="AR22" s="57"/>
      <c r="AS22" s="951"/>
      <c r="AT22" s="922"/>
      <c r="AU22" s="923">
        <v>57</v>
      </c>
      <c r="AV22" s="923">
        <v>-32</v>
      </c>
      <c r="AW22" s="923">
        <v>-161</v>
      </c>
      <c r="AX22" s="923">
        <v>-114</v>
      </c>
      <c r="AY22" s="923">
        <f t="shared" si="0"/>
        <v>-3</v>
      </c>
      <c r="AZ22" s="925">
        <v>0</v>
      </c>
      <c r="BA22" s="925">
        <v>-32</v>
      </c>
      <c r="BB22" s="925">
        <v>-41</v>
      </c>
      <c r="BC22" s="925">
        <v>-26</v>
      </c>
      <c r="BD22" s="925">
        <f>SUM(AL22:AO22)</f>
        <v>-11</v>
      </c>
      <c r="BE22" s="925">
        <f>SUM(AP22:AS22)</f>
        <v>0</v>
      </c>
    </row>
    <row r="23" spans="1:57" s="2" customFormat="1" ht="13.7" customHeight="1" x14ac:dyDescent="0.2">
      <c r="A23" s="921" t="s">
        <v>257</v>
      </c>
      <c r="B23" s="710" t="s">
        <v>107</v>
      </c>
      <c r="C23" s="711" t="s">
        <v>107</v>
      </c>
      <c r="D23" s="712" t="s">
        <v>107</v>
      </c>
      <c r="E23" s="713" t="s">
        <v>107</v>
      </c>
      <c r="F23" s="710" t="s">
        <v>107</v>
      </c>
      <c r="G23" s="711" t="s">
        <v>107</v>
      </c>
      <c r="H23" s="712" t="s">
        <v>107</v>
      </c>
      <c r="I23" s="713" t="s">
        <v>107</v>
      </c>
      <c r="J23" s="710" t="s">
        <v>107</v>
      </c>
      <c r="K23" s="711" t="s">
        <v>107</v>
      </c>
      <c r="L23" s="712" t="s">
        <v>107</v>
      </c>
      <c r="M23" s="713" t="s">
        <v>107</v>
      </c>
      <c r="N23" s="710" t="s">
        <v>107</v>
      </c>
      <c r="O23" s="711" t="s">
        <v>107</v>
      </c>
      <c r="P23" s="712" t="s">
        <v>107</v>
      </c>
      <c r="Q23" s="713" t="s">
        <v>107</v>
      </c>
      <c r="R23" s="710" t="s">
        <v>107</v>
      </c>
      <c r="S23" s="711" t="s">
        <v>107</v>
      </c>
      <c r="T23" s="712" t="s">
        <v>107</v>
      </c>
      <c r="U23" s="260">
        <v>-2</v>
      </c>
      <c r="V23" s="226">
        <v>-115</v>
      </c>
      <c r="W23" s="264">
        <v>18</v>
      </c>
      <c r="X23" s="57">
        <v>67</v>
      </c>
      <c r="Y23" s="435"/>
      <c r="Z23" s="226"/>
      <c r="AA23" s="264"/>
      <c r="AB23" s="57"/>
      <c r="AC23" s="435"/>
      <c r="AD23" s="226"/>
      <c r="AE23" s="264"/>
      <c r="AF23" s="57"/>
      <c r="AG23" s="435"/>
      <c r="AH23" s="226"/>
      <c r="AI23" s="264"/>
      <c r="AJ23" s="57"/>
      <c r="AK23" s="435"/>
      <c r="AL23" s="226"/>
      <c r="AM23" s="264"/>
      <c r="AN23" s="57"/>
      <c r="AO23" s="435"/>
      <c r="AP23" s="226"/>
      <c r="AQ23" s="264"/>
      <c r="AR23" s="57"/>
      <c r="AS23" s="435"/>
      <c r="AT23" s="922"/>
      <c r="AU23" s="926">
        <v>0</v>
      </c>
      <c r="AV23" s="926">
        <v>0</v>
      </c>
      <c r="AW23" s="927">
        <v>0</v>
      </c>
      <c r="AX23" s="927">
        <v>0</v>
      </c>
      <c r="AY23" s="928">
        <f t="shared" si="0"/>
        <v>-2</v>
      </c>
      <c r="AZ23" s="927"/>
      <c r="BA23" s="927"/>
      <c r="BB23" s="927"/>
      <c r="BC23" s="927"/>
      <c r="BD23" s="927"/>
      <c r="BE23" s="927"/>
    </row>
    <row r="24" spans="1:57" s="2" customFormat="1" ht="13.7" customHeight="1" x14ac:dyDescent="0.2">
      <c r="A24" s="885" t="s">
        <v>243</v>
      </c>
      <c r="B24" s="90">
        <v>-2</v>
      </c>
      <c r="C24" s="60">
        <v>-5</v>
      </c>
      <c r="D24" s="60">
        <v>-19</v>
      </c>
      <c r="E24" s="91">
        <v>-10</v>
      </c>
      <c r="F24" s="225">
        <v>-8</v>
      </c>
      <c r="G24" s="59">
        <v>-11</v>
      </c>
      <c r="H24" s="60">
        <v>-8</v>
      </c>
      <c r="I24" s="288">
        <v>-19</v>
      </c>
      <c r="J24" s="225">
        <v>-14</v>
      </c>
      <c r="K24" s="59">
        <v>-4</v>
      </c>
      <c r="L24" s="60">
        <v>-5</v>
      </c>
      <c r="M24" s="288">
        <v>-15</v>
      </c>
      <c r="N24" s="225">
        <v>-13</v>
      </c>
      <c r="O24" s="60">
        <v>-8</v>
      </c>
      <c r="P24" s="60">
        <v>-5</v>
      </c>
      <c r="Q24" s="288">
        <v>-17</v>
      </c>
      <c r="R24" s="225">
        <v>-6</v>
      </c>
      <c r="S24" s="60">
        <v>-4</v>
      </c>
      <c r="T24" s="60">
        <v>-3</v>
      </c>
      <c r="U24" s="288">
        <v>-4</v>
      </c>
      <c r="V24" s="225">
        <v>-4</v>
      </c>
      <c r="W24" s="761">
        <v>-11</v>
      </c>
      <c r="X24" s="60">
        <v>-4</v>
      </c>
      <c r="Y24" s="929">
        <v>-174</v>
      </c>
      <c r="Z24" s="225">
        <v>-113</v>
      </c>
      <c r="AA24" s="761">
        <v>-103</v>
      </c>
      <c r="AB24" s="60">
        <v>-109</v>
      </c>
      <c r="AC24" s="929">
        <v>-96</v>
      </c>
      <c r="AD24" s="225">
        <v>-95</v>
      </c>
      <c r="AE24" s="761">
        <v>-75</v>
      </c>
      <c r="AF24" s="60">
        <v>-76</v>
      </c>
      <c r="AG24" s="929">
        <v>-79</v>
      </c>
      <c r="AH24" s="225">
        <v>-68</v>
      </c>
      <c r="AI24" s="761">
        <v>-45</v>
      </c>
      <c r="AJ24" s="60">
        <v>-119</v>
      </c>
      <c r="AK24" s="929">
        <v>-77</v>
      </c>
      <c r="AL24" s="225">
        <v>-83</v>
      </c>
      <c r="AM24" s="761">
        <v>-79</v>
      </c>
      <c r="AN24" s="60">
        <v>-84</v>
      </c>
      <c r="AO24" s="929">
        <v>-93</v>
      </c>
      <c r="AP24" s="225">
        <v>-78</v>
      </c>
      <c r="AQ24" s="761"/>
      <c r="AR24" s="60"/>
      <c r="AS24" s="929"/>
      <c r="AT24" s="922"/>
      <c r="AU24" s="930">
        <v>-36</v>
      </c>
      <c r="AV24" s="930">
        <v>-46</v>
      </c>
      <c r="AW24" s="930">
        <v>-38</v>
      </c>
      <c r="AX24" s="930">
        <v>-43</v>
      </c>
      <c r="AY24" s="930">
        <f t="shared" si="0"/>
        <v>-17</v>
      </c>
      <c r="AZ24" s="930">
        <v>-529</v>
      </c>
      <c r="BA24" s="930">
        <v>-421</v>
      </c>
      <c r="BB24" s="930">
        <v>-325</v>
      </c>
      <c r="BC24" s="930">
        <v>-309</v>
      </c>
      <c r="BD24" s="930">
        <f>SUM(AL24:AO24)</f>
        <v>-339</v>
      </c>
      <c r="BE24" s="930">
        <f>SUM(AP24:AS24)</f>
        <v>-78</v>
      </c>
    </row>
    <row r="25" spans="1:57" s="2" customFormat="1" ht="10.15" customHeight="1" x14ac:dyDescent="0.2">
      <c r="A25" s="885"/>
      <c r="B25" s="84"/>
      <c r="C25" s="57"/>
      <c r="D25" s="57"/>
      <c r="E25" s="86"/>
      <c r="F25" s="226"/>
      <c r="G25" s="56"/>
      <c r="H25" s="57"/>
      <c r="I25" s="260"/>
      <c r="J25" s="226"/>
      <c r="K25" s="56"/>
      <c r="L25" s="57"/>
      <c r="M25" s="260"/>
      <c r="N25" s="226"/>
      <c r="O25" s="57"/>
      <c r="P25" s="57"/>
      <c r="Q25" s="260"/>
      <c r="R25" s="226"/>
      <c r="S25" s="57"/>
      <c r="T25" s="57"/>
      <c r="U25" s="260"/>
      <c r="V25" s="226"/>
      <c r="W25" s="264"/>
      <c r="X25" s="57"/>
      <c r="Y25" s="435"/>
      <c r="Z25" s="226"/>
      <c r="AA25" s="264"/>
      <c r="AB25" s="57"/>
      <c r="AC25" s="435"/>
      <c r="AD25" s="226"/>
      <c r="AE25" s="264"/>
      <c r="AF25" s="57"/>
      <c r="AG25" s="435"/>
      <c r="AH25" s="226"/>
      <c r="AI25" s="264"/>
      <c r="AJ25" s="57"/>
      <c r="AK25" s="435"/>
      <c r="AL25" s="226"/>
      <c r="AM25" s="264"/>
      <c r="AN25" s="57"/>
      <c r="AO25" s="435"/>
      <c r="AP25" s="226"/>
      <c r="AQ25" s="264"/>
      <c r="AR25" s="57"/>
      <c r="AS25" s="435"/>
      <c r="AT25" s="922"/>
      <c r="AU25" s="923"/>
      <c r="AV25" s="923"/>
      <c r="AW25" s="923"/>
      <c r="AX25" s="923"/>
      <c r="AY25" s="923"/>
      <c r="AZ25" s="923"/>
      <c r="BA25" s="923"/>
      <c r="BB25" s="923"/>
      <c r="BC25" s="923"/>
      <c r="BD25" s="923"/>
      <c r="BE25" s="923"/>
    </row>
    <row r="26" spans="1:57" s="2" customFormat="1" ht="13.7" customHeight="1" x14ac:dyDescent="0.2">
      <c r="A26" s="11" t="s">
        <v>26</v>
      </c>
      <c r="B26" s="108">
        <v>-317</v>
      </c>
      <c r="C26" s="109">
        <v>-337</v>
      </c>
      <c r="D26" s="109">
        <v>385</v>
      </c>
      <c r="E26" s="110">
        <v>-86</v>
      </c>
      <c r="F26" s="224">
        <v>209</v>
      </c>
      <c r="G26" s="192">
        <v>114</v>
      </c>
      <c r="H26" s="109">
        <v>-65</v>
      </c>
      <c r="I26" s="275">
        <v>-158</v>
      </c>
      <c r="J26" s="224">
        <v>-18</v>
      </c>
      <c r="K26" s="192">
        <v>-22</v>
      </c>
      <c r="L26" s="109">
        <v>135</v>
      </c>
      <c r="M26" s="275">
        <v>-120</v>
      </c>
      <c r="N26" s="224">
        <v>-37</v>
      </c>
      <c r="O26" s="109">
        <v>124</v>
      </c>
      <c r="P26" s="109">
        <v>171</v>
      </c>
      <c r="Q26" s="275">
        <v>119</v>
      </c>
      <c r="R26" s="224">
        <v>138</v>
      </c>
      <c r="S26" s="109">
        <v>189</v>
      </c>
      <c r="T26" s="109">
        <v>139</v>
      </c>
      <c r="U26" s="275">
        <v>173</v>
      </c>
      <c r="V26" s="224">
        <v>-78</v>
      </c>
      <c r="W26" s="759">
        <v>334</v>
      </c>
      <c r="X26" s="109">
        <v>391</v>
      </c>
      <c r="Y26" s="931">
        <v>839</v>
      </c>
      <c r="Z26" s="224">
        <v>-587</v>
      </c>
      <c r="AA26" s="759">
        <v>-152</v>
      </c>
      <c r="AB26" s="109">
        <v>59</v>
      </c>
      <c r="AC26" s="931">
        <v>77</v>
      </c>
      <c r="AD26" s="224">
        <v>1543</v>
      </c>
      <c r="AE26" s="759">
        <v>-25</v>
      </c>
      <c r="AF26" s="109">
        <v>87</v>
      </c>
      <c r="AG26" s="931">
        <v>131</v>
      </c>
      <c r="AH26" s="224">
        <v>70</v>
      </c>
      <c r="AI26" s="759">
        <v>66</v>
      </c>
      <c r="AJ26" s="109">
        <v>2092</v>
      </c>
      <c r="AK26" s="931">
        <v>147</v>
      </c>
      <c r="AL26" s="224">
        <v>-29</v>
      </c>
      <c r="AM26" s="759">
        <v>68</v>
      </c>
      <c r="AN26" s="109">
        <v>148</v>
      </c>
      <c r="AO26" s="931">
        <v>104</v>
      </c>
      <c r="AP26" s="224">
        <v>-10</v>
      </c>
      <c r="AQ26" s="759"/>
      <c r="AR26" s="109"/>
      <c r="AS26" s="931"/>
      <c r="AT26" s="922"/>
      <c r="AU26" s="932">
        <v>-355</v>
      </c>
      <c r="AV26" s="932">
        <v>100</v>
      </c>
      <c r="AW26" s="932">
        <v>-25</v>
      </c>
      <c r="AX26" s="932">
        <v>377</v>
      </c>
      <c r="AY26" s="932">
        <f>SUM(R26:U26)</f>
        <v>639</v>
      </c>
      <c r="AZ26" s="932">
        <v>1486</v>
      </c>
      <c r="BA26" s="932">
        <v>-603</v>
      </c>
      <c r="BB26" s="932">
        <v>1736</v>
      </c>
      <c r="BC26" s="932">
        <v>2375</v>
      </c>
      <c r="BD26" s="932">
        <f>SUM(AL26:AO26)</f>
        <v>291</v>
      </c>
      <c r="BE26" s="932">
        <f>SUM(AP26:AS26)</f>
        <v>-10</v>
      </c>
    </row>
    <row r="27" spans="1:57" s="2" customFormat="1" ht="10.15" customHeight="1" x14ac:dyDescent="0.2">
      <c r="A27" s="12"/>
      <c r="B27" s="84"/>
      <c r="C27" s="57"/>
      <c r="D27" s="57"/>
      <c r="E27" s="86"/>
      <c r="F27" s="226"/>
      <c r="G27" s="56"/>
      <c r="H27" s="57"/>
      <c r="I27" s="260"/>
      <c r="J27" s="226"/>
      <c r="K27" s="56"/>
      <c r="L27" s="57"/>
      <c r="M27" s="260"/>
      <c r="N27" s="226"/>
      <c r="O27" s="57"/>
      <c r="P27" s="57"/>
      <c r="Q27" s="260"/>
      <c r="R27" s="226"/>
      <c r="S27" s="57"/>
      <c r="T27" s="57"/>
      <c r="U27" s="260"/>
      <c r="V27" s="226"/>
      <c r="W27" s="264"/>
      <c r="X27" s="57"/>
      <c r="Y27" s="260"/>
      <c r="Z27" s="226"/>
      <c r="AA27" s="264"/>
      <c r="AB27" s="57"/>
      <c r="AC27" s="260"/>
      <c r="AD27" s="226"/>
      <c r="AE27" s="264"/>
      <c r="AF27" s="57"/>
      <c r="AG27" s="260"/>
      <c r="AH27" s="226"/>
      <c r="AI27" s="264"/>
      <c r="AJ27" s="57"/>
      <c r="AK27" s="260"/>
      <c r="AL27" s="226"/>
      <c r="AM27" s="264"/>
      <c r="AN27" s="57"/>
      <c r="AO27" s="260"/>
      <c r="AP27" s="226"/>
      <c r="AQ27" s="264"/>
      <c r="AR27" s="57"/>
      <c r="AS27" s="260"/>
      <c r="AT27" s="85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</row>
    <row r="28" spans="1:57" s="2" customFormat="1" ht="13.7" customHeight="1" x14ac:dyDescent="0.2">
      <c r="A28" s="12" t="s">
        <v>130</v>
      </c>
      <c r="B28" s="84">
        <v>-5</v>
      </c>
      <c r="C28" s="57">
        <v>3</v>
      </c>
      <c r="D28" s="57">
        <v>-27</v>
      </c>
      <c r="E28" s="86">
        <v>5</v>
      </c>
      <c r="F28" s="226">
        <v>1</v>
      </c>
      <c r="G28" s="56" t="s">
        <v>107</v>
      </c>
      <c r="H28" s="54">
        <v>-20</v>
      </c>
      <c r="I28" s="276">
        <v>-2</v>
      </c>
      <c r="J28" s="226">
        <v>5</v>
      </c>
      <c r="K28" s="56">
        <v>-7</v>
      </c>
      <c r="L28" s="54">
        <v>-6</v>
      </c>
      <c r="M28" s="276">
        <v>7</v>
      </c>
      <c r="N28" s="226">
        <v>-11</v>
      </c>
      <c r="O28" s="54">
        <v>2</v>
      </c>
      <c r="P28" s="54">
        <v>-1</v>
      </c>
      <c r="Q28" s="276">
        <v>-10</v>
      </c>
      <c r="R28" s="226">
        <v>-15</v>
      </c>
      <c r="S28" s="54">
        <v>-12</v>
      </c>
      <c r="T28" s="54">
        <v>-4</v>
      </c>
      <c r="U28" s="276">
        <v>-9</v>
      </c>
      <c r="V28" s="228">
        <v>-15</v>
      </c>
      <c r="W28" s="762">
        <v>-14</v>
      </c>
      <c r="X28" s="54">
        <v>-15</v>
      </c>
      <c r="Y28" s="276">
        <v>148</v>
      </c>
      <c r="Z28" s="228">
        <v>199</v>
      </c>
      <c r="AA28" s="762">
        <v>152</v>
      </c>
      <c r="AB28" s="54">
        <v>44</v>
      </c>
      <c r="AC28" s="276">
        <v>456</v>
      </c>
      <c r="AD28" s="228">
        <v>-230</v>
      </c>
      <c r="AE28" s="762">
        <v>54</v>
      </c>
      <c r="AF28" s="54">
        <v>30</v>
      </c>
      <c r="AG28" s="276">
        <v>629</v>
      </c>
      <c r="AH28" s="228">
        <v>-2</v>
      </c>
      <c r="AI28" s="762">
        <v>-4</v>
      </c>
      <c r="AJ28" s="54">
        <v>-311</v>
      </c>
      <c r="AK28" s="276">
        <v>141</v>
      </c>
      <c r="AL28" s="228">
        <v>9</v>
      </c>
      <c r="AM28" s="762">
        <v>-21</v>
      </c>
      <c r="AN28" s="54">
        <v>-28</v>
      </c>
      <c r="AO28" s="276">
        <v>20</v>
      </c>
      <c r="AP28" s="228">
        <v>-2</v>
      </c>
      <c r="AQ28" s="762"/>
      <c r="AR28" s="54"/>
      <c r="AS28" s="276"/>
      <c r="AT28" s="142"/>
      <c r="AU28" s="52">
        <v>-24</v>
      </c>
      <c r="AV28" s="52">
        <v>-21</v>
      </c>
      <c r="AW28" s="52">
        <v>-1</v>
      </c>
      <c r="AX28" s="52">
        <v>-20</v>
      </c>
      <c r="AY28" s="52">
        <f>SUM(R28:U28)</f>
        <v>-40</v>
      </c>
      <c r="AZ28" s="52">
        <v>104</v>
      </c>
      <c r="BA28" s="52">
        <v>851</v>
      </c>
      <c r="BB28" s="52">
        <v>483</v>
      </c>
      <c r="BC28" s="52">
        <v>-176</v>
      </c>
      <c r="BD28" s="52">
        <f>SUM(AL28:AO28)</f>
        <v>-20</v>
      </c>
      <c r="BE28" s="52">
        <f>SUM(AP28:AS28)</f>
        <v>-2</v>
      </c>
    </row>
    <row r="29" spans="1:57" s="2" customFormat="1" ht="27" customHeight="1" x14ac:dyDescent="0.2">
      <c r="A29" s="12" t="s">
        <v>27</v>
      </c>
      <c r="B29" s="160">
        <v>-26</v>
      </c>
      <c r="C29" s="162">
        <v>-29</v>
      </c>
      <c r="D29" s="162">
        <v>-5</v>
      </c>
      <c r="E29" s="161">
        <v>-26</v>
      </c>
      <c r="F29" s="229">
        <v>-22</v>
      </c>
      <c r="G29" s="193">
        <v>-15</v>
      </c>
      <c r="H29" s="162">
        <v>-25</v>
      </c>
      <c r="I29" s="289">
        <v>-15</v>
      </c>
      <c r="J29" s="229">
        <v>1</v>
      </c>
      <c r="K29" s="193">
        <v>-45</v>
      </c>
      <c r="L29" s="162">
        <v>2</v>
      </c>
      <c r="M29" s="289">
        <v>15</v>
      </c>
      <c r="N29" s="229">
        <v>47</v>
      </c>
      <c r="O29" s="162">
        <v>3</v>
      </c>
      <c r="P29" s="162">
        <v>2</v>
      </c>
      <c r="Q29" s="289">
        <v>6</v>
      </c>
      <c r="R29" s="229">
        <v>1</v>
      </c>
      <c r="S29" s="162">
        <v>1</v>
      </c>
      <c r="T29" s="162">
        <v>3</v>
      </c>
      <c r="U29" s="289">
        <v>3</v>
      </c>
      <c r="V29" s="229">
        <v>3</v>
      </c>
      <c r="W29" s="763">
        <v>1</v>
      </c>
      <c r="X29" s="162">
        <v>3</v>
      </c>
      <c r="Y29" s="289">
        <v>2</v>
      </c>
      <c r="Z29" s="229">
        <v>1</v>
      </c>
      <c r="AA29" s="763">
        <v>1</v>
      </c>
      <c r="AB29" s="162">
        <v>5</v>
      </c>
      <c r="AC29" s="289">
        <v>4</v>
      </c>
      <c r="AD29" s="229">
        <v>5</v>
      </c>
      <c r="AE29" s="763">
        <v>34</v>
      </c>
      <c r="AF29" s="162">
        <v>6</v>
      </c>
      <c r="AG29" s="289">
        <v>8</v>
      </c>
      <c r="AH29" s="229">
        <v>2</v>
      </c>
      <c r="AI29" s="763">
        <v>4</v>
      </c>
      <c r="AJ29" s="162">
        <v>52</v>
      </c>
      <c r="AK29" s="289">
        <v>1</v>
      </c>
      <c r="AL29" s="229">
        <v>4</v>
      </c>
      <c r="AM29" s="763">
        <v>-1</v>
      </c>
      <c r="AN29" s="162">
        <v>-1</v>
      </c>
      <c r="AO29" s="289">
        <v>-1</v>
      </c>
      <c r="AP29" s="229">
        <v>-1</v>
      </c>
      <c r="AQ29" s="763"/>
      <c r="AR29" s="162"/>
      <c r="AS29" s="289"/>
      <c r="AT29" s="83"/>
      <c r="AU29" s="163">
        <v>-86</v>
      </c>
      <c r="AV29" s="163">
        <v>-77</v>
      </c>
      <c r="AW29" s="163">
        <v>-27</v>
      </c>
      <c r="AX29" s="163">
        <v>58</v>
      </c>
      <c r="AY29" s="163">
        <f>SUM(R29:U29)</f>
        <v>8</v>
      </c>
      <c r="AZ29" s="163">
        <v>9</v>
      </c>
      <c r="BA29" s="163">
        <v>11</v>
      </c>
      <c r="BB29" s="163">
        <v>53</v>
      </c>
      <c r="BC29" s="163">
        <v>59</v>
      </c>
      <c r="BD29" s="163">
        <f>SUM(AL29:AO29)</f>
        <v>1</v>
      </c>
      <c r="BE29" s="163">
        <f>SUM(AP29:AS29)</f>
        <v>-1</v>
      </c>
    </row>
    <row r="30" spans="1:57" s="2" customFormat="1" ht="10.15" customHeight="1" x14ac:dyDescent="0.2">
      <c r="A30" s="11"/>
      <c r="B30" s="84"/>
      <c r="C30" s="57"/>
      <c r="D30" s="57"/>
      <c r="E30" s="86"/>
      <c r="F30" s="226"/>
      <c r="G30" s="56"/>
      <c r="H30" s="57"/>
      <c r="I30" s="260"/>
      <c r="J30" s="226"/>
      <c r="K30" s="56"/>
      <c r="L30" s="57"/>
      <c r="M30" s="260"/>
      <c r="N30" s="226"/>
      <c r="O30" s="57"/>
      <c r="P30" s="57"/>
      <c r="Q30" s="260"/>
      <c r="R30" s="226"/>
      <c r="S30" s="57"/>
      <c r="T30" s="57"/>
      <c r="U30" s="260"/>
      <c r="V30" s="226"/>
      <c r="W30" s="264"/>
      <c r="X30" s="57"/>
      <c r="Y30" s="260"/>
      <c r="Z30" s="226"/>
      <c r="AA30" s="264"/>
      <c r="AB30" s="57"/>
      <c r="AC30" s="260"/>
      <c r="AD30" s="226"/>
      <c r="AE30" s="264"/>
      <c r="AF30" s="57"/>
      <c r="AG30" s="260"/>
      <c r="AH30" s="226"/>
      <c r="AI30" s="264"/>
      <c r="AJ30" s="57"/>
      <c r="AK30" s="260"/>
      <c r="AL30" s="226"/>
      <c r="AM30" s="264"/>
      <c r="AN30" s="57"/>
      <c r="AO30" s="260"/>
      <c r="AP30" s="226"/>
      <c r="AQ30" s="264"/>
      <c r="AR30" s="57"/>
      <c r="AS30" s="260"/>
      <c r="AT30" s="85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</row>
    <row r="31" spans="1:57" s="2" customFormat="1" ht="13.7" customHeight="1" x14ac:dyDescent="0.2">
      <c r="A31" s="11" t="s">
        <v>28</v>
      </c>
      <c r="B31" s="187">
        <v>-348</v>
      </c>
      <c r="C31" s="188">
        <v>-363</v>
      </c>
      <c r="D31" s="188">
        <v>353</v>
      </c>
      <c r="E31" s="189">
        <v>-107</v>
      </c>
      <c r="F31" s="230">
        <v>188</v>
      </c>
      <c r="G31" s="194">
        <v>99</v>
      </c>
      <c r="H31" s="188">
        <v>-110</v>
      </c>
      <c r="I31" s="290">
        <v>-175</v>
      </c>
      <c r="J31" s="230">
        <v>-12</v>
      </c>
      <c r="K31" s="194">
        <v>-74</v>
      </c>
      <c r="L31" s="188">
        <v>131</v>
      </c>
      <c r="M31" s="290">
        <v>-98</v>
      </c>
      <c r="N31" s="230">
        <v>-1</v>
      </c>
      <c r="O31" s="188">
        <v>129</v>
      </c>
      <c r="P31" s="188">
        <v>172</v>
      </c>
      <c r="Q31" s="290">
        <v>115</v>
      </c>
      <c r="R31" s="230">
        <v>124</v>
      </c>
      <c r="S31" s="188">
        <v>178</v>
      </c>
      <c r="T31" s="188">
        <v>138</v>
      </c>
      <c r="U31" s="290">
        <v>167</v>
      </c>
      <c r="V31" s="230">
        <v>-90</v>
      </c>
      <c r="W31" s="764">
        <v>321</v>
      </c>
      <c r="X31" s="188">
        <v>379</v>
      </c>
      <c r="Y31" s="290">
        <v>989</v>
      </c>
      <c r="Z31" s="230">
        <v>-387</v>
      </c>
      <c r="AA31" s="764">
        <v>1</v>
      </c>
      <c r="AB31" s="188">
        <v>108</v>
      </c>
      <c r="AC31" s="290">
        <v>537</v>
      </c>
      <c r="AD31" s="230">
        <v>1318</v>
      </c>
      <c r="AE31" s="764">
        <v>63</v>
      </c>
      <c r="AF31" s="188">
        <v>123</v>
      </c>
      <c r="AG31" s="290">
        <v>768</v>
      </c>
      <c r="AH31" s="230">
        <v>70</v>
      </c>
      <c r="AI31" s="764">
        <v>66</v>
      </c>
      <c r="AJ31" s="188">
        <v>1833</v>
      </c>
      <c r="AK31" s="290">
        <v>289</v>
      </c>
      <c r="AL31" s="230">
        <v>-16</v>
      </c>
      <c r="AM31" s="764">
        <v>46</v>
      </c>
      <c r="AN31" s="188">
        <v>119</v>
      </c>
      <c r="AO31" s="290">
        <v>123</v>
      </c>
      <c r="AP31" s="230">
        <v>-13</v>
      </c>
      <c r="AQ31" s="764"/>
      <c r="AR31" s="188"/>
      <c r="AS31" s="290"/>
      <c r="AT31" s="83"/>
      <c r="AU31" s="190">
        <v>-465</v>
      </c>
      <c r="AV31" s="190">
        <v>2</v>
      </c>
      <c r="AW31" s="190">
        <v>-53</v>
      </c>
      <c r="AX31" s="190">
        <v>415</v>
      </c>
      <c r="AY31" s="190">
        <f>SUM(R31:U31)</f>
        <v>607</v>
      </c>
      <c r="AZ31" s="190">
        <v>1599</v>
      </c>
      <c r="BA31" s="190">
        <v>259</v>
      </c>
      <c r="BB31" s="190">
        <v>2272</v>
      </c>
      <c r="BC31" s="190">
        <v>2258</v>
      </c>
      <c r="BD31" s="190">
        <f>SUM(AL31:AO31)</f>
        <v>272</v>
      </c>
      <c r="BE31" s="190">
        <f>SUM(AP31:AS31)</f>
        <v>-13</v>
      </c>
    </row>
    <row r="32" spans="1:57" s="2" customFormat="1" ht="10.15" customHeight="1" x14ac:dyDescent="0.2">
      <c r="A32" s="112"/>
      <c r="B32" s="84"/>
      <c r="C32" s="57"/>
      <c r="D32" s="57"/>
      <c r="E32" s="86"/>
      <c r="F32" s="226"/>
      <c r="G32" s="56"/>
      <c r="H32" s="57"/>
      <c r="I32" s="260"/>
      <c r="J32" s="226"/>
      <c r="K32" s="56"/>
      <c r="L32" s="57"/>
      <c r="M32" s="260"/>
      <c r="N32" s="226"/>
      <c r="O32" s="57"/>
      <c r="P32" s="57"/>
      <c r="Q32" s="260"/>
      <c r="R32" s="226"/>
      <c r="S32" s="57"/>
      <c r="T32" s="57"/>
      <c r="U32" s="260"/>
      <c r="V32" s="226"/>
      <c r="W32" s="264"/>
      <c r="X32" s="57"/>
      <c r="Y32" s="260"/>
      <c r="Z32" s="226"/>
      <c r="AA32" s="264"/>
      <c r="AB32" s="57"/>
      <c r="AC32" s="260"/>
      <c r="AD32" s="226"/>
      <c r="AE32" s="264"/>
      <c r="AF32" s="57"/>
      <c r="AG32" s="260"/>
      <c r="AH32" s="226"/>
      <c r="AI32" s="264"/>
      <c r="AJ32" s="57"/>
      <c r="AK32" s="260"/>
      <c r="AL32" s="226"/>
      <c r="AM32" s="264"/>
      <c r="AN32" s="57"/>
      <c r="AO32" s="260"/>
      <c r="AP32" s="226"/>
      <c r="AQ32" s="264"/>
      <c r="AR32" s="57"/>
      <c r="AS32" s="260"/>
      <c r="AT32" s="85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</row>
    <row r="33" spans="1:57" s="2" customFormat="1" ht="26.45" customHeight="1" x14ac:dyDescent="0.2">
      <c r="A33" s="12" t="s">
        <v>131</v>
      </c>
      <c r="B33" s="160">
        <v>12</v>
      </c>
      <c r="C33" s="162">
        <v>13</v>
      </c>
      <c r="D33" s="162">
        <v>23</v>
      </c>
      <c r="E33" s="161">
        <v>11</v>
      </c>
      <c r="F33" s="229">
        <v>13</v>
      </c>
      <c r="G33" s="193">
        <v>-2</v>
      </c>
      <c r="H33" s="162">
        <v>421</v>
      </c>
      <c r="I33" s="289">
        <v>2</v>
      </c>
      <c r="J33" s="229">
        <v>1</v>
      </c>
      <c r="K33" s="193" t="s">
        <v>107</v>
      </c>
      <c r="L33" s="162" t="s">
        <v>107</v>
      </c>
      <c r="M33" s="465" t="s">
        <v>107</v>
      </c>
      <c r="N33" s="551">
        <v>0</v>
      </c>
      <c r="O33" s="162" t="s">
        <v>107</v>
      </c>
      <c r="P33" s="567" t="s">
        <v>107</v>
      </c>
      <c r="Q33" s="465" t="s">
        <v>107</v>
      </c>
      <c r="R33" s="551">
        <v>0</v>
      </c>
      <c r="S33" s="162" t="s">
        <v>107</v>
      </c>
      <c r="T33" s="567" t="s">
        <v>107</v>
      </c>
      <c r="U33" s="465" t="s">
        <v>107</v>
      </c>
      <c r="V33" s="862">
        <v>0</v>
      </c>
      <c r="W33" s="877">
        <v>0</v>
      </c>
      <c r="X33" s="567" t="s">
        <v>107</v>
      </c>
      <c r="Y33" s="465" t="s">
        <v>107</v>
      </c>
      <c r="Z33" s="862">
        <v>0</v>
      </c>
      <c r="AA33" s="877">
        <v>0</v>
      </c>
      <c r="AB33" s="981">
        <v>0</v>
      </c>
      <c r="AC33" s="465" t="s">
        <v>107</v>
      </c>
      <c r="AD33" s="862">
        <v>0</v>
      </c>
      <c r="AE33" s="877" t="s">
        <v>107</v>
      </c>
      <c r="AF33" s="981">
        <v>0</v>
      </c>
      <c r="AG33" s="465" t="s">
        <v>107</v>
      </c>
      <c r="AH33" s="862">
        <v>0</v>
      </c>
      <c r="AI33" s="877">
        <v>0</v>
      </c>
      <c r="AJ33" s="981">
        <v>0</v>
      </c>
      <c r="AK33" s="465" t="s">
        <v>107</v>
      </c>
      <c r="AL33" s="862" t="s">
        <v>107</v>
      </c>
      <c r="AM33" s="877">
        <v>0</v>
      </c>
      <c r="AN33" s="981">
        <v>0</v>
      </c>
      <c r="AO33" s="1153">
        <v>0</v>
      </c>
      <c r="AP33" s="862">
        <v>0</v>
      </c>
      <c r="AQ33" s="877"/>
      <c r="AR33" s="981"/>
      <c r="AS33" s="1153"/>
      <c r="AT33" s="83"/>
      <c r="AU33" s="163">
        <v>59</v>
      </c>
      <c r="AV33" s="163">
        <v>434</v>
      </c>
      <c r="AW33" s="163">
        <v>1</v>
      </c>
      <c r="AX33" s="163" t="s">
        <v>107</v>
      </c>
      <c r="AY33" s="163" t="s">
        <v>107</v>
      </c>
      <c r="AZ33" s="886">
        <v>0</v>
      </c>
      <c r="BA33" s="886">
        <v>0</v>
      </c>
      <c r="BB33" s="886">
        <f>SUM(AA33:AD33)</f>
        <v>0</v>
      </c>
      <c r="BC33" s="886">
        <v>0</v>
      </c>
      <c r="BD33" s="886"/>
      <c r="BE33" s="886">
        <f>SUM(AP33:AS33)</f>
        <v>0</v>
      </c>
    </row>
    <row r="34" spans="1:57" s="2" customFormat="1" ht="10.15" customHeight="1" x14ac:dyDescent="0.2">
      <c r="A34" s="12"/>
      <c r="B34" s="84"/>
      <c r="C34" s="57"/>
      <c r="D34" s="57"/>
      <c r="E34" s="86"/>
      <c r="F34" s="226"/>
      <c r="G34" s="56"/>
      <c r="H34" s="57"/>
      <c r="I34" s="260"/>
      <c r="J34" s="226"/>
      <c r="K34" s="56"/>
      <c r="L34" s="57"/>
      <c r="M34" s="260"/>
      <c r="N34" s="226"/>
      <c r="O34" s="57"/>
      <c r="P34" s="57"/>
      <c r="Q34" s="260"/>
      <c r="R34" s="226"/>
      <c r="S34" s="57"/>
      <c r="T34" s="57"/>
      <c r="U34" s="260"/>
      <c r="V34" s="226"/>
      <c r="W34" s="264"/>
      <c r="X34" s="57"/>
      <c r="Y34" s="260"/>
      <c r="Z34" s="226"/>
      <c r="AA34" s="264"/>
      <c r="AB34" s="57"/>
      <c r="AC34" s="260"/>
      <c r="AD34" s="226"/>
      <c r="AE34" s="264"/>
      <c r="AF34" s="57"/>
      <c r="AG34" s="260"/>
      <c r="AH34" s="226"/>
      <c r="AI34" s="264"/>
      <c r="AJ34" s="57"/>
      <c r="AK34" s="260"/>
      <c r="AL34" s="226"/>
      <c r="AM34" s="264"/>
      <c r="AN34" s="57"/>
      <c r="AO34" s="260"/>
      <c r="AP34" s="226"/>
      <c r="AQ34" s="264"/>
      <c r="AR34" s="57"/>
      <c r="AS34" s="260"/>
      <c r="AT34" s="85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</row>
    <row r="35" spans="1:57" s="2" customFormat="1" ht="13.7" customHeight="1" x14ac:dyDescent="0.2">
      <c r="A35" s="11" t="s">
        <v>29</v>
      </c>
      <c r="B35" s="108">
        <v>-336</v>
      </c>
      <c r="C35" s="109">
        <v>-350</v>
      </c>
      <c r="D35" s="109">
        <v>376</v>
      </c>
      <c r="E35" s="110">
        <v>-96</v>
      </c>
      <c r="F35" s="224">
        <v>201</v>
      </c>
      <c r="G35" s="192">
        <v>97</v>
      </c>
      <c r="H35" s="109">
        <v>311</v>
      </c>
      <c r="I35" s="275">
        <v>-173</v>
      </c>
      <c r="J35" s="224">
        <v>-11</v>
      </c>
      <c r="K35" s="192">
        <v>-74</v>
      </c>
      <c r="L35" s="109">
        <v>131</v>
      </c>
      <c r="M35" s="275">
        <v>-98</v>
      </c>
      <c r="N35" s="224">
        <v>-1</v>
      </c>
      <c r="O35" s="109">
        <v>129</v>
      </c>
      <c r="P35" s="109">
        <v>172</v>
      </c>
      <c r="Q35" s="275">
        <v>115</v>
      </c>
      <c r="R35" s="224">
        <v>124</v>
      </c>
      <c r="S35" s="109">
        <v>178</v>
      </c>
      <c r="T35" s="109">
        <v>138</v>
      </c>
      <c r="U35" s="275">
        <v>167</v>
      </c>
      <c r="V35" s="224">
        <v>-90</v>
      </c>
      <c r="W35" s="759">
        <v>321</v>
      </c>
      <c r="X35" s="109">
        <v>379</v>
      </c>
      <c r="Y35" s="275">
        <v>989</v>
      </c>
      <c r="Z35" s="224">
        <v>-387</v>
      </c>
      <c r="AA35" s="759">
        <v>1</v>
      </c>
      <c r="AB35" s="109">
        <v>108</v>
      </c>
      <c r="AC35" s="275">
        <v>537</v>
      </c>
      <c r="AD35" s="224">
        <v>1318</v>
      </c>
      <c r="AE35" s="759">
        <v>63</v>
      </c>
      <c r="AF35" s="109">
        <v>123</v>
      </c>
      <c r="AG35" s="275">
        <v>768</v>
      </c>
      <c r="AH35" s="224">
        <v>70</v>
      </c>
      <c r="AI35" s="759">
        <v>66</v>
      </c>
      <c r="AJ35" s="109">
        <v>1833</v>
      </c>
      <c r="AK35" s="275">
        <v>289</v>
      </c>
      <c r="AL35" s="224">
        <v>-16</v>
      </c>
      <c r="AM35" s="759">
        <v>46</v>
      </c>
      <c r="AN35" s="109">
        <v>119</v>
      </c>
      <c r="AO35" s="275">
        <v>123</v>
      </c>
      <c r="AP35" s="224">
        <v>-13</v>
      </c>
      <c r="AQ35" s="759"/>
      <c r="AR35" s="109"/>
      <c r="AS35" s="275"/>
      <c r="AT35" s="85"/>
      <c r="AU35" s="111">
        <v>-406</v>
      </c>
      <c r="AV35" s="111">
        <v>436</v>
      </c>
      <c r="AW35" s="111">
        <v>-52</v>
      </c>
      <c r="AX35" s="111">
        <v>415</v>
      </c>
      <c r="AY35" s="111">
        <f>SUM(R35:U35)</f>
        <v>607</v>
      </c>
      <c r="AZ35" s="111">
        <v>1599</v>
      </c>
      <c r="BA35" s="111">
        <v>259</v>
      </c>
      <c r="BB35" s="111">
        <v>2272</v>
      </c>
      <c r="BC35" s="111">
        <v>2258</v>
      </c>
      <c r="BD35" s="111">
        <f>SUM(AL35:AO35)</f>
        <v>272</v>
      </c>
      <c r="BE35" s="111">
        <f>SUM(AP35:AS35)</f>
        <v>-13</v>
      </c>
    </row>
    <row r="36" spans="1:57" s="2" customFormat="1" ht="10.15" customHeight="1" x14ac:dyDescent="0.2">
      <c r="A36" s="11"/>
      <c r="B36" s="108"/>
      <c r="C36" s="109"/>
      <c r="D36" s="109"/>
      <c r="E36" s="110"/>
      <c r="F36" s="224"/>
      <c r="G36" s="192"/>
      <c r="H36" s="109"/>
      <c r="I36" s="275"/>
      <c r="J36" s="224"/>
      <c r="K36" s="192"/>
      <c r="L36" s="109"/>
      <c r="M36" s="275"/>
      <c r="N36" s="224"/>
      <c r="O36" s="109"/>
      <c r="P36" s="109"/>
      <c r="Q36" s="275"/>
      <c r="R36" s="224"/>
      <c r="S36" s="109"/>
      <c r="T36" s="109"/>
      <c r="U36" s="275"/>
      <c r="V36" s="224"/>
      <c r="W36" s="759"/>
      <c r="X36" s="109"/>
      <c r="Y36" s="275"/>
      <c r="Z36" s="224"/>
      <c r="AA36" s="759"/>
      <c r="AB36" s="109"/>
      <c r="AC36" s="275"/>
      <c r="AD36" s="224"/>
      <c r="AE36" s="759"/>
      <c r="AF36" s="109"/>
      <c r="AG36" s="275"/>
      <c r="AH36" s="224"/>
      <c r="AI36" s="759"/>
      <c r="AJ36" s="109"/>
      <c r="AK36" s="275"/>
      <c r="AL36" s="224"/>
      <c r="AM36" s="759"/>
      <c r="AN36" s="109"/>
      <c r="AO36" s="275"/>
      <c r="AP36" s="224"/>
      <c r="AQ36" s="759"/>
      <c r="AR36" s="109"/>
      <c r="AS36" s="275"/>
      <c r="AT36" s="85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</row>
    <row r="37" spans="1:57" s="2" customFormat="1" ht="25.5" customHeight="1" x14ac:dyDescent="0.2">
      <c r="A37" s="12" t="s">
        <v>118</v>
      </c>
      <c r="B37" s="160">
        <v>-9</v>
      </c>
      <c r="C37" s="162">
        <v>-12</v>
      </c>
      <c r="D37" s="162">
        <v>-7</v>
      </c>
      <c r="E37" s="161">
        <v>-22</v>
      </c>
      <c r="F37" s="229">
        <v>-14</v>
      </c>
      <c r="G37" s="193">
        <v>-13</v>
      </c>
      <c r="H37" s="162">
        <v>-10</v>
      </c>
      <c r="I37" s="289">
        <v>-9</v>
      </c>
      <c r="J37" s="229">
        <v>-13</v>
      </c>
      <c r="K37" s="193">
        <v>-16</v>
      </c>
      <c r="L37" s="162">
        <v>-16</v>
      </c>
      <c r="M37" s="289">
        <v>-18</v>
      </c>
      <c r="N37" s="229">
        <v>-13</v>
      </c>
      <c r="O37" s="162">
        <v>-18</v>
      </c>
      <c r="P37" s="162">
        <v>-17</v>
      </c>
      <c r="Q37" s="289">
        <v>-19</v>
      </c>
      <c r="R37" s="229">
        <v>-14</v>
      </c>
      <c r="S37" s="162">
        <v>-19</v>
      </c>
      <c r="T37" s="162">
        <v>-17</v>
      </c>
      <c r="U37" s="289">
        <v>-18</v>
      </c>
      <c r="V37" s="229">
        <v>-17</v>
      </c>
      <c r="W37" s="763">
        <v>-21</v>
      </c>
      <c r="X37" s="162">
        <v>-18</v>
      </c>
      <c r="Y37" s="289">
        <v>-17</v>
      </c>
      <c r="Z37" s="984">
        <v>-11</v>
      </c>
      <c r="AA37" s="985">
        <v>-14</v>
      </c>
      <c r="AB37" s="986">
        <v>-17</v>
      </c>
      <c r="AC37" s="289">
        <v>-17</v>
      </c>
      <c r="AD37" s="984">
        <v>-13</v>
      </c>
      <c r="AE37" s="985">
        <v>-14</v>
      </c>
      <c r="AF37" s="986">
        <v>-15</v>
      </c>
      <c r="AG37" s="289">
        <v>-15</v>
      </c>
      <c r="AH37" s="984">
        <v>-12</v>
      </c>
      <c r="AI37" s="985">
        <v>-12</v>
      </c>
      <c r="AJ37" s="986">
        <v>-13</v>
      </c>
      <c r="AK37" s="289">
        <v>-13</v>
      </c>
      <c r="AL37" s="229">
        <v>-5</v>
      </c>
      <c r="AM37" s="763">
        <v>-5</v>
      </c>
      <c r="AN37" s="162">
        <v>-10</v>
      </c>
      <c r="AO37" s="289">
        <v>-9</v>
      </c>
      <c r="AP37" s="229">
        <v>-8</v>
      </c>
      <c r="AQ37" s="763"/>
      <c r="AR37" s="162"/>
      <c r="AS37" s="289"/>
      <c r="AT37" s="83"/>
      <c r="AU37" s="163">
        <v>-50</v>
      </c>
      <c r="AV37" s="163">
        <v>-46</v>
      </c>
      <c r="AW37" s="163">
        <v>-63</v>
      </c>
      <c r="AX37" s="163">
        <v>-67</v>
      </c>
      <c r="AY37" s="163">
        <f>SUM(R37:U37)</f>
        <v>-68</v>
      </c>
      <c r="AZ37" s="163">
        <v>-73</v>
      </c>
      <c r="BA37" s="163">
        <v>-59</v>
      </c>
      <c r="BB37" s="163">
        <v>-57</v>
      </c>
      <c r="BC37" s="163">
        <v>-50</v>
      </c>
      <c r="BD37" s="163">
        <f>SUM(AL37:AO37)</f>
        <v>-29</v>
      </c>
      <c r="BE37" s="163">
        <f>SUM(AP37:AS37)</f>
        <v>-8</v>
      </c>
    </row>
    <row r="38" spans="1:57" s="2" customFormat="1" ht="10.15" customHeight="1" x14ac:dyDescent="0.2">
      <c r="A38" s="12"/>
      <c r="B38" s="84"/>
      <c r="C38" s="57"/>
      <c r="D38" s="57"/>
      <c r="E38" s="86"/>
      <c r="F38" s="226"/>
      <c r="G38" s="56"/>
      <c r="H38" s="57"/>
      <c r="I38" s="260"/>
      <c r="J38" s="226"/>
      <c r="K38" s="56"/>
      <c r="L38" s="57"/>
      <c r="M38" s="260"/>
      <c r="N38" s="226"/>
      <c r="O38" s="57"/>
      <c r="P38" s="57"/>
      <c r="Q38" s="260"/>
      <c r="R38" s="226"/>
      <c r="S38" s="57"/>
      <c r="T38" s="57"/>
      <c r="U38" s="260"/>
      <c r="V38" s="226"/>
      <c r="W38" s="264"/>
      <c r="X38" s="57"/>
      <c r="Y38" s="260"/>
      <c r="Z38" s="226"/>
      <c r="AA38" s="264"/>
      <c r="AB38" s="57"/>
      <c r="AC38" s="260"/>
      <c r="AD38" s="226"/>
      <c r="AE38" s="264"/>
      <c r="AF38" s="57"/>
      <c r="AG38" s="260"/>
      <c r="AH38" s="226"/>
      <c r="AI38" s="264"/>
      <c r="AJ38" s="57"/>
      <c r="AK38" s="260"/>
      <c r="AL38" s="226"/>
      <c r="AM38" s="264"/>
      <c r="AN38" s="57"/>
      <c r="AO38" s="260"/>
      <c r="AP38" s="226"/>
      <c r="AQ38" s="264"/>
      <c r="AR38" s="57"/>
      <c r="AS38" s="260"/>
      <c r="AT38" s="85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</row>
    <row r="39" spans="1:57" s="2" customFormat="1" ht="27" customHeight="1" x14ac:dyDescent="0.2">
      <c r="A39" s="11" t="s">
        <v>30</v>
      </c>
      <c r="B39" s="164">
        <v>-345</v>
      </c>
      <c r="C39" s="165">
        <v>-362</v>
      </c>
      <c r="D39" s="165">
        <v>369</v>
      </c>
      <c r="E39" s="166">
        <v>-118</v>
      </c>
      <c r="F39" s="231">
        <v>187</v>
      </c>
      <c r="G39" s="195">
        <v>84</v>
      </c>
      <c r="H39" s="165">
        <v>301</v>
      </c>
      <c r="I39" s="277">
        <v>-182</v>
      </c>
      <c r="J39" s="231">
        <v>-24</v>
      </c>
      <c r="K39" s="195">
        <v>-90</v>
      </c>
      <c r="L39" s="165">
        <v>115</v>
      </c>
      <c r="M39" s="277">
        <v>-116</v>
      </c>
      <c r="N39" s="231">
        <v>-14</v>
      </c>
      <c r="O39" s="165">
        <v>111</v>
      </c>
      <c r="P39" s="165">
        <v>155</v>
      </c>
      <c r="Q39" s="277">
        <v>96</v>
      </c>
      <c r="R39" s="231">
        <v>110</v>
      </c>
      <c r="S39" s="165">
        <v>159</v>
      </c>
      <c r="T39" s="165">
        <v>121</v>
      </c>
      <c r="U39" s="277">
        <v>149</v>
      </c>
      <c r="V39" s="231">
        <v>-107</v>
      </c>
      <c r="W39" s="765">
        <v>300</v>
      </c>
      <c r="X39" s="165">
        <v>361</v>
      </c>
      <c r="Y39" s="277">
        <v>972</v>
      </c>
      <c r="Z39" s="231">
        <v>-398</v>
      </c>
      <c r="AA39" s="765">
        <v>-13</v>
      </c>
      <c r="AB39" s="165">
        <v>91</v>
      </c>
      <c r="AC39" s="277">
        <v>520</v>
      </c>
      <c r="AD39" s="231">
        <v>1305</v>
      </c>
      <c r="AE39" s="765">
        <v>49</v>
      </c>
      <c r="AF39" s="165">
        <v>108</v>
      </c>
      <c r="AG39" s="277">
        <v>753</v>
      </c>
      <c r="AH39" s="231">
        <v>58</v>
      </c>
      <c r="AI39" s="765">
        <v>54</v>
      </c>
      <c r="AJ39" s="165">
        <v>1820</v>
      </c>
      <c r="AK39" s="277">
        <v>276</v>
      </c>
      <c r="AL39" s="231">
        <v>-21</v>
      </c>
      <c r="AM39" s="765">
        <v>41</v>
      </c>
      <c r="AN39" s="165">
        <v>109</v>
      </c>
      <c r="AO39" s="277">
        <v>114</v>
      </c>
      <c r="AP39" s="231">
        <v>-21</v>
      </c>
      <c r="AQ39" s="765"/>
      <c r="AR39" s="165"/>
      <c r="AS39" s="277"/>
      <c r="AT39" s="83"/>
      <c r="AU39" s="167">
        <v>-456</v>
      </c>
      <c r="AV39" s="167">
        <v>390</v>
      </c>
      <c r="AW39" s="167">
        <v>-115</v>
      </c>
      <c r="AX39" s="167">
        <v>348</v>
      </c>
      <c r="AY39" s="167">
        <f>SUM(R39:U39)</f>
        <v>539</v>
      </c>
      <c r="AZ39" s="167">
        <v>1526</v>
      </c>
      <c r="BA39" s="167">
        <v>200</v>
      </c>
      <c r="BB39" s="167">
        <v>2215</v>
      </c>
      <c r="BC39" s="167">
        <v>2208</v>
      </c>
      <c r="BD39" s="167">
        <f>SUM(AL39:AO39)</f>
        <v>243</v>
      </c>
      <c r="BE39" s="167">
        <f>SUM(AP39:AS39)</f>
        <v>-21</v>
      </c>
    </row>
    <row r="40" spans="1:57" s="2" customFormat="1" ht="10.15" customHeight="1" x14ac:dyDescent="0.2">
      <c r="A40" s="12"/>
      <c r="B40" s="4"/>
      <c r="C40" s="26"/>
      <c r="D40" s="26"/>
      <c r="E40" s="30"/>
      <c r="F40" s="141"/>
      <c r="G40" s="7"/>
      <c r="H40" s="26"/>
      <c r="I40" s="138"/>
      <c r="J40" s="141"/>
      <c r="K40" s="7"/>
      <c r="L40" s="26"/>
      <c r="M40" s="138"/>
      <c r="N40" s="141"/>
      <c r="O40" s="26"/>
      <c r="P40" s="26"/>
      <c r="Q40" s="138"/>
      <c r="R40" s="141"/>
      <c r="S40" s="26"/>
      <c r="T40" s="26"/>
      <c r="U40" s="138"/>
      <c r="V40" s="141"/>
      <c r="W40" s="758"/>
      <c r="X40" s="26"/>
      <c r="Y40" s="138"/>
      <c r="Z40" s="141"/>
      <c r="AA40" s="758"/>
      <c r="AB40" s="26"/>
      <c r="AC40" s="138"/>
      <c r="AD40" s="141"/>
      <c r="AE40" s="758"/>
      <c r="AF40" s="26"/>
      <c r="AG40" s="138"/>
      <c r="AH40" s="141"/>
      <c r="AI40" s="758"/>
      <c r="AJ40" s="26"/>
      <c r="AK40" s="138"/>
      <c r="AL40" s="141"/>
      <c r="AM40" s="758"/>
      <c r="AN40" s="26"/>
      <c r="AO40" s="138"/>
      <c r="AP40" s="141"/>
      <c r="AQ40" s="758"/>
      <c r="AR40" s="26"/>
      <c r="AS40" s="138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</row>
    <row r="41" spans="1:57" s="2" customFormat="1" ht="13.7" customHeight="1" x14ac:dyDescent="0.2">
      <c r="A41" s="11" t="s">
        <v>278</v>
      </c>
      <c r="B41" s="4"/>
      <c r="C41" s="26"/>
      <c r="D41" s="26"/>
      <c r="E41" s="30"/>
      <c r="F41" s="141"/>
      <c r="G41" s="7"/>
      <c r="H41" s="26"/>
      <c r="I41" s="138"/>
      <c r="J41" s="141"/>
      <c r="K41" s="7"/>
      <c r="L41" s="26"/>
      <c r="M41" s="138"/>
      <c r="N41" s="141"/>
      <c r="O41" s="26"/>
      <c r="P41" s="26"/>
      <c r="Q41" s="138"/>
      <c r="R41" s="141"/>
      <c r="S41" s="26"/>
      <c r="T41" s="26"/>
      <c r="U41" s="138"/>
      <c r="V41" s="141"/>
      <c r="W41" s="758"/>
      <c r="X41" s="26"/>
      <c r="Y41" s="138"/>
      <c r="Z41" s="141"/>
      <c r="AA41" s="758"/>
      <c r="AB41" s="26"/>
      <c r="AC41" s="138"/>
      <c r="AD41" s="141"/>
      <c r="AE41" s="758"/>
      <c r="AF41" s="26"/>
      <c r="AG41" s="138"/>
      <c r="AH41" s="141"/>
      <c r="AI41" s="758"/>
      <c r="AJ41" s="26"/>
      <c r="AK41" s="138"/>
      <c r="AL41" s="141"/>
      <c r="AM41" s="758"/>
      <c r="AN41" s="26"/>
      <c r="AO41" s="138"/>
      <c r="AP41" s="141"/>
      <c r="AQ41" s="758"/>
      <c r="AR41" s="26"/>
      <c r="AS41" s="138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s="2" customFormat="1" ht="27" customHeight="1" x14ac:dyDescent="0.2">
      <c r="A42" s="12" t="s">
        <v>31</v>
      </c>
      <c r="B42" s="4"/>
      <c r="C42" s="26"/>
      <c r="D42" s="26"/>
      <c r="E42" s="30"/>
      <c r="F42" s="141"/>
      <c r="G42" s="7"/>
      <c r="H42" s="26"/>
      <c r="I42" s="138"/>
      <c r="J42" s="141"/>
      <c r="K42" s="7"/>
      <c r="L42" s="26"/>
      <c r="M42" s="138"/>
      <c r="N42" s="141"/>
      <c r="O42" s="26"/>
      <c r="P42" s="26"/>
      <c r="Q42" s="138"/>
      <c r="R42" s="141"/>
      <c r="S42" s="26"/>
      <c r="T42" s="26"/>
      <c r="U42" s="138"/>
      <c r="V42" s="141"/>
      <c r="W42" s="758"/>
      <c r="X42" s="26"/>
      <c r="Y42" s="138"/>
      <c r="Z42" s="141"/>
      <c r="AA42" s="758"/>
      <c r="AB42" s="26"/>
      <c r="AC42" s="138"/>
      <c r="AD42" s="141"/>
      <c r="AE42" s="758"/>
      <c r="AF42" s="26"/>
      <c r="AG42" s="138"/>
      <c r="AH42" s="141"/>
      <c r="AI42" s="758"/>
      <c r="AJ42" s="26"/>
      <c r="AK42" s="138"/>
      <c r="AL42" s="141"/>
      <c r="AM42" s="758"/>
      <c r="AN42" s="26"/>
      <c r="AO42" s="138"/>
      <c r="AP42" s="141"/>
      <c r="AQ42" s="758"/>
      <c r="AR42" s="26"/>
      <c r="AS42" s="138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</row>
    <row r="43" spans="1:57" s="2" customFormat="1" ht="13.7" customHeight="1" x14ac:dyDescent="0.2">
      <c r="A43" s="34" t="s">
        <v>32</v>
      </c>
      <c r="B43" s="4"/>
      <c r="C43" s="26"/>
      <c r="D43" s="26"/>
      <c r="E43" s="30"/>
      <c r="F43" s="141"/>
      <c r="G43" s="7"/>
      <c r="H43" s="26"/>
      <c r="I43" s="138"/>
      <c r="J43" s="141"/>
      <c r="K43" s="7"/>
      <c r="L43" s="26"/>
      <c r="M43" s="138"/>
      <c r="N43" s="141"/>
      <c r="O43" s="26"/>
      <c r="P43" s="26"/>
      <c r="Q43" s="138"/>
      <c r="R43" s="141"/>
      <c r="S43" s="26"/>
      <c r="T43" s="26"/>
      <c r="U43" s="138"/>
      <c r="V43" s="141"/>
      <c r="W43" s="758"/>
      <c r="X43" s="26"/>
      <c r="Y43" s="138"/>
      <c r="Z43" s="141"/>
      <c r="AA43" s="758"/>
      <c r="AB43" s="26"/>
      <c r="AC43" s="138"/>
      <c r="AD43" s="141"/>
      <c r="AE43" s="758"/>
      <c r="AF43" s="26"/>
      <c r="AG43" s="138"/>
      <c r="AH43" s="141"/>
      <c r="AI43" s="758"/>
      <c r="AJ43" s="26"/>
      <c r="AK43" s="138"/>
      <c r="AL43" s="141"/>
      <c r="AM43" s="758"/>
      <c r="AN43" s="26"/>
      <c r="AO43" s="138"/>
      <c r="AP43" s="141"/>
      <c r="AQ43" s="758"/>
      <c r="AR43" s="26"/>
      <c r="AS43" s="138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1:57" s="2" customFormat="1" ht="13.7" customHeight="1" x14ac:dyDescent="0.2">
      <c r="A44" s="12" t="s">
        <v>28</v>
      </c>
      <c r="B44" s="95">
        <v>-1.66</v>
      </c>
      <c r="C44" s="96">
        <v>-1.74</v>
      </c>
      <c r="D44" s="96">
        <v>1.46</v>
      </c>
      <c r="E44" s="97">
        <v>-0.51</v>
      </c>
      <c r="F44" s="232">
        <v>0.7</v>
      </c>
      <c r="G44" s="196">
        <v>0.35</v>
      </c>
      <c r="H44" s="96">
        <v>-0.48</v>
      </c>
      <c r="I44" s="291">
        <v>-0.74</v>
      </c>
      <c r="J44" s="232">
        <v>-0.1</v>
      </c>
      <c r="K44" s="196">
        <v>-0.36</v>
      </c>
      <c r="L44" s="96">
        <v>0.46</v>
      </c>
      <c r="M44" s="291">
        <v>-0.47</v>
      </c>
      <c r="N44" s="232">
        <v>-0.06</v>
      </c>
      <c r="O44" s="96">
        <v>0.44</v>
      </c>
      <c r="P44" s="96">
        <v>0.62</v>
      </c>
      <c r="Q44" s="291">
        <v>0.39</v>
      </c>
      <c r="R44" s="232">
        <v>0.45</v>
      </c>
      <c r="S44" s="96">
        <v>0.66</v>
      </c>
      <c r="T44" s="96">
        <v>0.51</v>
      </c>
      <c r="U44" s="291">
        <v>0.64</v>
      </c>
      <c r="V44" s="232">
        <v>-0.46</v>
      </c>
      <c r="W44" s="766">
        <v>1.29</v>
      </c>
      <c r="X44" s="96">
        <v>1.56</v>
      </c>
      <c r="Y44" s="291">
        <v>3.7</v>
      </c>
      <c r="Z44" s="232">
        <v>-1.1599999999999999</v>
      </c>
      <c r="AA44" s="766">
        <v>-0.04</v>
      </c>
      <c r="AB44" s="96">
        <v>0.27</v>
      </c>
      <c r="AC44" s="291">
        <v>1.55</v>
      </c>
      <c r="AD44" s="232">
        <v>3.88</v>
      </c>
      <c r="AE44" s="766">
        <v>0.15</v>
      </c>
      <c r="AF44" s="96">
        <v>0.32</v>
      </c>
      <c r="AG44" s="291">
        <v>2.2000000000000002</v>
      </c>
      <c r="AH44" s="232">
        <v>0.17</v>
      </c>
      <c r="AI44" s="766">
        <v>0.16</v>
      </c>
      <c r="AJ44" s="96">
        <v>5.64</v>
      </c>
      <c r="AK44" s="291">
        <v>0.9414332980864345</v>
      </c>
      <c r="AL44" s="232">
        <v>-7.0000000000000007E-2</v>
      </c>
      <c r="AM44" s="766">
        <v>0.15</v>
      </c>
      <c r="AN44" s="96">
        <v>0.39</v>
      </c>
      <c r="AO44" s="291">
        <v>0.41</v>
      </c>
      <c r="AP44" s="232">
        <v>-0.08</v>
      </c>
      <c r="AQ44" s="766"/>
      <c r="AR44" s="96"/>
      <c r="AS44" s="291"/>
      <c r="AT44" s="98"/>
      <c r="AU44" s="99">
        <v>-2.25</v>
      </c>
      <c r="AV44" s="295">
        <v>-0.17</v>
      </c>
      <c r="AW44" s="295">
        <v>-0.46</v>
      </c>
      <c r="AX44" s="295">
        <v>1.4</v>
      </c>
      <c r="AY44" s="295">
        <v>2.27</v>
      </c>
      <c r="AZ44" s="295">
        <v>6.36</v>
      </c>
      <c r="BA44" s="295">
        <v>0.59</v>
      </c>
      <c r="BB44" s="295">
        <v>6.54</v>
      </c>
      <c r="BC44" s="295">
        <v>6.7775591578391614</v>
      </c>
      <c r="BD44" s="295">
        <v>0.86</v>
      </c>
      <c r="BE44" s="295"/>
    </row>
    <row r="45" spans="1:57" s="2" customFormat="1" ht="27" customHeight="1" x14ac:dyDescent="0.2">
      <c r="A45" s="12" t="s">
        <v>109</v>
      </c>
      <c r="B45" s="168">
        <v>0.06</v>
      </c>
      <c r="C45" s="169">
        <v>0.06</v>
      </c>
      <c r="D45" s="169">
        <v>0.1</v>
      </c>
      <c r="E45" s="170">
        <v>0.04</v>
      </c>
      <c r="F45" s="233">
        <v>0.05</v>
      </c>
      <c r="G45" s="197">
        <v>-0.01</v>
      </c>
      <c r="H45" s="169">
        <v>1.69</v>
      </c>
      <c r="I45" s="292">
        <v>0.01</v>
      </c>
      <c r="J45" s="233" t="s">
        <v>107</v>
      </c>
      <c r="K45" s="197" t="s">
        <v>107</v>
      </c>
      <c r="L45" s="169" t="s">
        <v>107</v>
      </c>
      <c r="M45" s="466" t="s">
        <v>107</v>
      </c>
      <c r="N45" s="551">
        <v>0</v>
      </c>
      <c r="O45" s="169" t="s">
        <v>107</v>
      </c>
      <c r="P45" s="568" t="s">
        <v>107</v>
      </c>
      <c r="Q45" s="466" t="s">
        <v>107</v>
      </c>
      <c r="R45" s="551">
        <v>0</v>
      </c>
      <c r="S45" s="169" t="s">
        <v>107</v>
      </c>
      <c r="T45" s="568" t="s">
        <v>107</v>
      </c>
      <c r="U45" s="466" t="s">
        <v>107</v>
      </c>
      <c r="V45" s="863">
        <v>0</v>
      </c>
      <c r="W45" s="878">
        <v>0</v>
      </c>
      <c r="X45" s="878">
        <v>0</v>
      </c>
      <c r="Y45" s="466" t="s">
        <v>107</v>
      </c>
      <c r="Z45" s="863">
        <v>0</v>
      </c>
      <c r="AA45" s="878">
        <v>0</v>
      </c>
      <c r="AB45" s="878">
        <v>0</v>
      </c>
      <c r="AC45" s="466" t="s">
        <v>107</v>
      </c>
      <c r="AD45" s="863">
        <v>0</v>
      </c>
      <c r="AE45" s="878" t="s">
        <v>107</v>
      </c>
      <c r="AF45" s="878">
        <v>0</v>
      </c>
      <c r="AG45" s="466" t="s">
        <v>107</v>
      </c>
      <c r="AH45" s="863">
        <v>0</v>
      </c>
      <c r="AI45" s="878">
        <v>0</v>
      </c>
      <c r="AJ45" s="878">
        <v>0</v>
      </c>
      <c r="AK45" s="466" t="s">
        <v>107</v>
      </c>
      <c r="AL45" s="863" t="s">
        <v>107</v>
      </c>
      <c r="AM45" s="878">
        <v>0</v>
      </c>
      <c r="AN45" s="878">
        <v>0</v>
      </c>
      <c r="AO45" s="466" t="s">
        <v>107</v>
      </c>
      <c r="AP45" s="863">
        <v>0</v>
      </c>
      <c r="AQ45" s="878"/>
      <c r="AR45" s="878"/>
      <c r="AS45" s="466"/>
      <c r="AT45" s="172"/>
      <c r="AU45" s="171">
        <v>0.26</v>
      </c>
      <c r="AV45" s="171">
        <v>1.74</v>
      </c>
      <c r="AW45" s="467" t="s">
        <v>107</v>
      </c>
      <c r="AX45" s="467" t="s">
        <v>107</v>
      </c>
      <c r="AY45" s="467" t="s">
        <v>107</v>
      </c>
      <c r="AZ45" s="887">
        <v>0</v>
      </c>
      <c r="BA45" s="887">
        <v>0</v>
      </c>
      <c r="BB45" s="887">
        <v>0</v>
      </c>
      <c r="BC45" s="887" t="s">
        <v>107</v>
      </c>
      <c r="BD45" s="887">
        <v>0</v>
      </c>
      <c r="BE45" s="887"/>
    </row>
    <row r="46" spans="1:57" s="2" customFormat="1" ht="13.7" customHeight="1" x14ac:dyDescent="0.2">
      <c r="A46" s="12" t="s">
        <v>33</v>
      </c>
      <c r="B46" s="95">
        <v>-1.6</v>
      </c>
      <c r="C46" s="96">
        <v>-1.68</v>
      </c>
      <c r="D46" s="96">
        <v>1.56</v>
      </c>
      <c r="E46" s="97">
        <v>-0.47</v>
      </c>
      <c r="F46" s="232">
        <v>0.75</v>
      </c>
      <c r="G46" s="196">
        <v>0.34</v>
      </c>
      <c r="H46" s="96">
        <v>1.21</v>
      </c>
      <c r="I46" s="291">
        <v>-0.73</v>
      </c>
      <c r="J46" s="232">
        <v>-0.1</v>
      </c>
      <c r="K46" s="196">
        <v>-0.36</v>
      </c>
      <c r="L46" s="96">
        <v>0.46</v>
      </c>
      <c r="M46" s="291">
        <v>-0.47</v>
      </c>
      <c r="N46" s="232">
        <v>-0.06</v>
      </c>
      <c r="O46" s="96">
        <v>0.44</v>
      </c>
      <c r="P46" s="96">
        <v>0.62</v>
      </c>
      <c r="Q46" s="291">
        <v>0.39</v>
      </c>
      <c r="R46" s="232">
        <v>0.45</v>
      </c>
      <c r="S46" s="96">
        <v>0.66</v>
      </c>
      <c r="T46" s="96">
        <v>0.51</v>
      </c>
      <c r="U46" s="291">
        <v>0.64</v>
      </c>
      <c r="V46" s="232">
        <v>-0.46</v>
      </c>
      <c r="W46" s="766">
        <v>1.29</v>
      </c>
      <c r="X46" s="96">
        <v>1.56</v>
      </c>
      <c r="Y46" s="291">
        <v>3.7</v>
      </c>
      <c r="Z46" s="232">
        <v>-1.1599999999999999</v>
      </c>
      <c r="AA46" s="766">
        <v>-0.04</v>
      </c>
      <c r="AB46" s="96">
        <v>0.27</v>
      </c>
      <c r="AC46" s="291">
        <v>1.55</v>
      </c>
      <c r="AD46" s="232">
        <v>3.88</v>
      </c>
      <c r="AE46" s="766">
        <v>0.15</v>
      </c>
      <c r="AF46" s="96">
        <v>0.32</v>
      </c>
      <c r="AG46" s="291">
        <v>2.2000000000000002</v>
      </c>
      <c r="AH46" s="232">
        <v>0.17</v>
      </c>
      <c r="AI46" s="766">
        <v>0.16</v>
      </c>
      <c r="AJ46" s="96">
        <v>5.64</v>
      </c>
      <c r="AK46" s="291">
        <v>0.9414332980864345</v>
      </c>
      <c r="AL46" s="232">
        <v>-7.0000000000000007E-2</v>
      </c>
      <c r="AM46" s="766">
        <v>0.15</v>
      </c>
      <c r="AN46" s="96">
        <v>0.39</v>
      </c>
      <c r="AO46" s="291">
        <v>0.41</v>
      </c>
      <c r="AP46" s="232">
        <v>-0.08</v>
      </c>
      <c r="AQ46" s="766"/>
      <c r="AR46" s="96"/>
      <c r="AS46" s="291"/>
      <c r="AT46" s="98"/>
      <c r="AU46" s="99">
        <v>-1.99</v>
      </c>
      <c r="AV46" s="99">
        <v>1.57</v>
      </c>
      <c r="AW46" s="99">
        <v>-0.46</v>
      </c>
      <c r="AX46" s="99">
        <v>1.4</v>
      </c>
      <c r="AY46" s="99">
        <v>2.27</v>
      </c>
      <c r="AZ46" s="99">
        <v>6.36</v>
      </c>
      <c r="BA46" s="99">
        <v>0.59</v>
      </c>
      <c r="BB46" s="99">
        <v>6.54</v>
      </c>
      <c r="BC46" s="99">
        <v>6.7775591578391614</v>
      </c>
      <c r="BD46" s="99">
        <v>0.86</v>
      </c>
      <c r="BE46" s="99"/>
    </row>
    <row r="47" spans="1:57" s="2" customFormat="1" ht="13.7" customHeight="1" x14ac:dyDescent="0.2">
      <c r="A47" s="34" t="s">
        <v>34</v>
      </c>
      <c r="B47" s="95"/>
      <c r="C47" s="96"/>
      <c r="D47" s="96"/>
      <c r="E47" s="97"/>
      <c r="F47" s="232"/>
      <c r="G47" s="196"/>
      <c r="H47" s="96"/>
      <c r="I47" s="291"/>
      <c r="J47" s="232"/>
      <c r="K47" s="196"/>
      <c r="L47" s="96"/>
      <c r="M47" s="291"/>
      <c r="N47" s="232"/>
      <c r="O47" s="96"/>
      <c r="P47" s="96"/>
      <c r="Q47" s="291"/>
      <c r="R47" s="232"/>
      <c r="S47" s="96"/>
      <c r="T47" s="96"/>
      <c r="U47" s="291"/>
      <c r="V47" s="232"/>
      <c r="W47" s="766"/>
      <c r="X47" s="96"/>
      <c r="Y47" s="291"/>
      <c r="Z47" s="232"/>
      <c r="AA47" s="766"/>
      <c r="AB47" s="96"/>
      <c r="AC47" s="291"/>
      <c r="AD47" s="232"/>
      <c r="AE47" s="766"/>
      <c r="AF47" s="96"/>
      <c r="AG47" s="291"/>
      <c r="AH47" s="232"/>
      <c r="AI47" s="766"/>
      <c r="AJ47" s="96"/>
      <c r="AK47" s="291"/>
      <c r="AL47" s="232"/>
      <c r="AM47" s="766"/>
      <c r="AN47" s="96"/>
      <c r="AO47" s="291"/>
      <c r="AP47" s="232"/>
      <c r="AQ47" s="766"/>
      <c r="AR47" s="96"/>
      <c r="AS47" s="291"/>
      <c r="AT47" s="98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</row>
    <row r="48" spans="1:57" s="2" customFormat="1" ht="13.7" customHeight="1" x14ac:dyDescent="0.2">
      <c r="A48" s="12" t="s">
        <v>35</v>
      </c>
      <c r="B48" s="95">
        <v>-1.66</v>
      </c>
      <c r="C48" s="96">
        <v>-1.74</v>
      </c>
      <c r="D48" s="96">
        <v>1.45</v>
      </c>
      <c r="E48" s="97">
        <v>-0.51</v>
      </c>
      <c r="F48" s="232">
        <v>0.68</v>
      </c>
      <c r="G48" s="196">
        <v>0.34</v>
      </c>
      <c r="H48" s="96">
        <v>-0.48</v>
      </c>
      <c r="I48" s="291">
        <v>-0.74</v>
      </c>
      <c r="J48" s="232">
        <v>-0.1</v>
      </c>
      <c r="K48" s="196">
        <v>-0.36</v>
      </c>
      <c r="L48" s="96">
        <v>0.45</v>
      </c>
      <c r="M48" s="291">
        <v>-0.47</v>
      </c>
      <c r="N48" s="232">
        <v>-0.06</v>
      </c>
      <c r="O48" s="96">
        <v>0.43</v>
      </c>
      <c r="P48" s="96">
        <v>0.6</v>
      </c>
      <c r="Q48" s="291">
        <v>0.37</v>
      </c>
      <c r="R48" s="232">
        <v>0.43</v>
      </c>
      <c r="S48" s="96">
        <v>0.64</v>
      </c>
      <c r="T48" s="96">
        <v>0.49</v>
      </c>
      <c r="U48" s="291">
        <v>0.61</v>
      </c>
      <c r="V48" s="232">
        <v>-0.46</v>
      </c>
      <c r="W48" s="766">
        <v>1.23</v>
      </c>
      <c r="X48" s="96">
        <v>1.49</v>
      </c>
      <c r="Y48" s="291">
        <v>3.56</v>
      </c>
      <c r="Z48" s="232">
        <v>-1.1599999999999999</v>
      </c>
      <c r="AA48" s="766">
        <v>-0.04</v>
      </c>
      <c r="AB48" s="96">
        <v>0.26</v>
      </c>
      <c r="AC48" s="291">
        <v>1.51</v>
      </c>
      <c r="AD48" s="232">
        <v>3.79</v>
      </c>
      <c r="AE48" s="766">
        <v>0.14000000000000001</v>
      </c>
      <c r="AF48" s="96">
        <v>0.31</v>
      </c>
      <c r="AG48" s="291">
        <v>2.17</v>
      </c>
      <c r="AH48" s="232">
        <v>0.17</v>
      </c>
      <c r="AI48" s="766">
        <v>0.16</v>
      </c>
      <c r="AJ48" s="96">
        <v>5.6</v>
      </c>
      <c r="AK48" s="291">
        <v>0.93576134017298018</v>
      </c>
      <c r="AL48" s="232">
        <v>-7.0000000000000007E-2</v>
      </c>
      <c r="AM48" s="766">
        <v>0.14000000000000001</v>
      </c>
      <c r="AN48" s="96">
        <v>0.38</v>
      </c>
      <c r="AO48" s="291">
        <v>0.4</v>
      </c>
      <c r="AP48" s="232">
        <v>-0.08</v>
      </c>
      <c r="AQ48" s="766"/>
      <c r="AR48" s="96"/>
      <c r="AS48" s="291"/>
      <c r="AT48" s="98"/>
      <c r="AU48" s="99">
        <v>-2.25</v>
      </c>
      <c r="AV48" s="295">
        <v>-0.17</v>
      </c>
      <c r="AW48" s="295">
        <v>-0.46</v>
      </c>
      <c r="AX48" s="295">
        <v>1.36</v>
      </c>
      <c r="AY48" s="295">
        <v>2.17</v>
      </c>
      <c r="AZ48" s="295">
        <v>6.1</v>
      </c>
      <c r="BA48" s="295">
        <v>0.57999999999999996</v>
      </c>
      <c r="BB48" s="295">
        <v>6.41</v>
      </c>
      <c r="BC48" s="295">
        <v>6.7192930135177082</v>
      </c>
      <c r="BD48" s="295">
        <v>0.85</v>
      </c>
      <c r="BE48" s="295"/>
    </row>
    <row r="49" spans="1:57" s="2" customFormat="1" ht="27" customHeight="1" x14ac:dyDescent="0.2">
      <c r="A49" s="12" t="s">
        <v>108</v>
      </c>
      <c r="B49" s="168">
        <v>0.06</v>
      </c>
      <c r="C49" s="169">
        <v>0.06</v>
      </c>
      <c r="D49" s="169">
        <v>0.1</v>
      </c>
      <c r="E49" s="170">
        <v>0.04</v>
      </c>
      <c r="F49" s="233">
        <v>0.05</v>
      </c>
      <c r="G49" s="197">
        <v>-0.01</v>
      </c>
      <c r="H49" s="169">
        <v>1.69</v>
      </c>
      <c r="I49" s="292">
        <v>0.01</v>
      </c>
      <c r="J49" s="233" t="s">
        <v>107</v>
      </c>
      <c r="K49" s="197" t="s">
        <v>107</v>
      </c>
      <c r="L49" s="169" t="s">
        <v>107</v>
      </c>
      <c r="M49" s="466" t="s">
        <v>107</v>
      </c>
      <c r="N49" s="551">
        <v>0</v>
      </c>
      <c r="O49" s="169" t="s">
        <v>107</v>
      </c>
      <c r="P49" s="568" t="s">
        <v>107</v>
      </c>
      <c r="Q49" s="466" t="s">
        <v>107</v>
      </c>
      <c r="R49" s="551">
        <v>0</v>
      </c>
      <c r="S49" s="169" t="s">
        <v>107</v>
      </c>
      <c r="T49" s="568" t="s">
        <v>107</v>
      </c>
      <c r="U49" s="466" t="s">
        <v>107</v>
      </c>
      <c r="V49" s="863">
        <v>0</v>
      </c>
      <c r="W49" s="878">
        <v>0</v>
      </c>
      <c r="X49" s="878">
        <v>0</v>
      </c>
      <c r="Y49" s="466" t="s">
        <v>107</v>
      </c>
      <c r="Z49" s="863">
        <v>0</v>
      </c>
      <c r="AA49" s="878">
        <v>0</v>
      </c>
      <c r="AB49" s="878">
        <v>0</v>
      </c>
      <c r="AC49" s="466" t="s">
        <v>107</v>
      </c>
      <c r="AD49" s="863">
        <v>0</v>
      </c>
      <c r="AE49" s="878" t="s">
        <v>107</v>
      </c>
      <c r="AF49" s="878">
        <v>0</v>
      </c>
      <c r="AG49" s="466" t="s">
        <v>107</v>
      </c>
      <c r="AH49" s="863">
        <v>0</v>
      </c>
      <c r="AI49" s="878">
        <v>0</v>
      </c>
      <c r="AJ49" s="878">
        <v>0</v>
      </c>
      <c r="AK49" s="466" t="s">
        <v>107</v>
      </c>
      <c r="AL49" s="863" t="s">
        <v>107</v>
      </c>
      <c r="AM49" s="878">
        <v>0</v>
      </c>
      <c r="AN49" s="878">
        <v>0</v>
      </c>
      <c r="AO49" s="466" t="s">
        <v>107</v>
      </c>
      <c r="AP49" s="863">
        <v>0</v>
      </c>
      <c r="AQ49" s="878">
        <v>0</v>
      </c>
      <c r="AR49" s="878">
        <v>0</v>
      </c>
      <c r="AS49" s="466" t="s">
        <v>107</v>
      </c>
      <c r="AT49" s="172"/>
      <c r="AU49" s="171">
        <v>0.26</v>
      </c>
      <c r="AV49" s="171">
        <v>1.74</v>
      </c>
      <c r="AW49" s="467" t="s">
        <v>107</v>
      </c>
      <c r="AX49" s="467" t="s">
        <v>107</v>
      </c>
      <c r="AY49" s="467" t="s">
        <v>107</v>
      </c>
      <c r="AZ49" s="887">
        <v>0</v>
      </c>
      <c r="BA49" s="887">
        <v>0</v>
      </c>
      <c r="BB49" s="887">
        <v>0</v>
      </c>
      <c r="BC49" s="887" t="s">
        <v>107</v>
      </c>
      <c r="BD49" s="887">
        <v>0</v>
      </c>
      <c r="BE49" s="887"/>
    </row>
    <row r="50" spans="1:57" s="2" customFormat="1" ht="13.7" customHeight="1" x14ac:dyDescent="0.2">
      <c r="A50" s="12" t="s">
        <v>29</v>
      </c>
      <c r="B50" s="95">
        <v>-1.6</v>
      </c>
      <c r="C50" s="96">
        <v>-1.68</v>
      </c>
      <c r="D50" s="96">
        <v>1.55</v>
      </c>
      <c r="E50" s="97">
        <v>-0.47</v>
      </c>
      <c r="F50" s="232">
        <v>0.73</v>
      </c>
      <c r="G50" s="196">
        <v>0.33</v>
      </c>
      <c r="H50" s="96">
        <v>1.21</v>
      </c>
      <c r="I50" s="291">
        <v>-0.73</v>
      </c>
      <c r="J50" s="232">
        <v>-0.1</v>
      </c>
      <c r="K50" s="196">
        <v>-0.36</v>
      </c>
      <c r="L50" s="96">
        <v>0.45</v>
      </c>
      <c r="M50" s="291">
        <v>-0.47</v>
      </c>
      <c r="N50" s="232">
        <v>-0.06</v>
      </c>
      <c r="O50" s="96">
        <v>0.43</v>
      </c>
      <c r="P50" s="96">
        <v>0.6</v>
      </c>
      <c r="Q50" s="291">
        <v>0.37</v>
      </c>
      <c r="R50" s="232">
        <v>0.43</v>
      </c>
      <c r="S50" s="96">
        <v>0.64</v>
      </c>
      <c r="T50" s="96">
        <v>0.49</v>
      </c>
      <c r="U50" s="291">
        <v>0.61</v>
      </c>
      <c r="V50" s="232">
        <v>-0.46</v>
      </c>
      <c r="W50" s="766">
        <v>1.23</v>
      </c>
      <c r="X50" s="96">
        <v>1.49</v>
      </c>
      <c r="Y50" s="291">
        <v>3.56</v>
      </c>
      <c r="Z50" s="232">
        <v>-1.1599999999999999</v>
      </c>
      <c r="AA50" s="766">
        <v>-0.04</v>
      </c>
      <c r="AB50" s="96">
        <v>0.26</v>
      </c>
      <c r="AC50" s="291">
        <v>1.51</v>
      </c>
      <c r="AD50" s="232">
        <v>3.79</v>
      </c>
      <c r="AE50" s="766">
        <v>0.14000000000000001</v>
      </c>
      <c r="AF50" s="96">
        <v>0.31</v>
      </c>
      <c r="AG50" s="291">
        <v>2.17</v>
      </c>
      <c r="AH50" s="232">
        <v>0.17</v>
      </c>
      <c r="AI50" s="766">
        <v>0.16</v>
      </c>
      <c r="AJ50" s="96">
        <v>5.6</v>
      </c>
      <c r="AK50" s="291">
        <v>0.93576134017298018</v>
      </c>
      <c r="AL50" s="232">
        <v>-7.0000000000000007E-2</v>
      </c>
      <c r="AM50" s="766">
        <v>0.14000000000000001</v>
      </c>
      <c r="AN50" s="96">
        <v>0.38</v>
      </c>
      <c r="AO50" s="291">
        <v>0.4</v>
      </c>
      <c r="AP50" s="232">
        <v>-0.08</v>
      </c>
      <c r="AQ50" s="766"/>
      <c r="AR50" s="96"/>
      <c r="AS50" s="291"/>
      <c r="AT50" s="98"/>
      <c r="AU50" s="99">
        <v>-1.99</v>
      </c>
      <c r="AV50" s="99">
        <v>1.57</v>
      </c>
      <c r="AW50" s="99">
        <v>-0.46</v>
      </c>
      <c r="AX50" s="99">
        <v>1.36</v>
      </c>
      <c r="AY50" s="99">
        <v>2.17</v>
      </c>
      <c r="AZ50" s="99">
        <v>6.1</v>
      </c>
      <c r="BA50" s="99">
        <v>0.57999999999999996</v>
      </c>
      <c r="BB50" s="99">
        <v>6.41</v>
      </c>
      <c r="BC50" s="99">
        <v>6.7192930135177082</v>
      </c>
      <c r="BD50" s="99">
        <v>0.85</v>
      </c>
      <c r="BE50" s="99"/>
    </row>
    <row r="51" spans="1:57" s="2" customFormat="1" ht="13.7" customHeight="1" x14ac:dyDescent="0.2">
      <c r="A51" s="12"/>
      <c r="B51" s="4"/>
      <c r="C51" s="26"/>
      <c r="D51" s="26"/>
      <c r="E51" s="30"/>
      <c r="F51" s="141"/>
      <c r="G51" s="7"/>
      <c r="H51" s="26"/>
      <c r="I51" s="138"/>
      <c r="J51" s="141"/>
      <c r="K51" s="7"/>
      <c r="L51" s="26"/>
      <c r="M51" s="138"/>
      <c r="N51" s="141"/>
      <c r="O51" s="26"/>
      <c r="P51" s="26"/>
      <c r="Q51" s="138"/>
      <c r="R51" s="141"/>
      <c r="S51" s="26"/>
      <c r="T51" s="26"/>
      <c r="U51" s="138"/>
      <c r="V51" s="141"/>
      <c r="W51" s="758"/>
      <c r="X51" s="26"/>
      <c r="Y51" s="138"/>
      <c r="Z51" s="141"/>
      <c r="AA51" s="758"/>
      <c r="AB51" s="26"/>
      <c r="AC51" s="138"/>
      <c r="AD51" s="141"/>
      <c r="AE51" s="758"/>
      <c r="AF51" s="26"/>
      <c r="AG51" s="138"/>
      <c r="AH51" s="141"/>
      <c r="AI51" s="758"/>
      <c r="AJ51" s="26"/>
      <c r="AK51" s="138"/>
      <c r="AL51" s="141"/>
      <c r="AM51" s="758"/>
      <c r="AN51" s="26"/>
      <c r="AO51" s="138"/>
      <c r="AP51" s="141"/>
      <c r="AQ51" s="758"/>
      <c r="AR51" s="26"/>
      <c r="AS51" s="13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</row>
    <row r="52" spans="1:57" s="2" customFormat="1" ht="40.700000000000003" customHeight="1" x14ac:dyDescent="0.2">
      <c r="A52" s="12" t="s">
        <v>36</v>
      </c>
      <c r="B52" s="4"/>
      <c r="C52" s="26"/>
      <c r="D52" s="26"/>
      <c r="E52" s="30"/>
      <c r="F52" s="141"/>
      <c r="G52" s="7"/>
      <c r="H52" s="26"/>
      <c r="I52" s="138"/>
      <c r="J52" s="141"/>
      <c r="K52" s="7"/>
      <c r="L52" s="26"/>
      <c r="M52" s="138"/>
      <c r="N52" s="141"/>
      <c r="O52" s="26"/>
      <c r="P52" s="26"/>
      <c r="Q52" s="138"/>
      <c r="R52" s="141"/>
      <c r="S52" s="26"/>
      <c r="T52" s="26"/>
      <c r="U52" s="138"/>
      <c r="V52" s="141"/>
      <c r="W52" s="758"/>
      <c r="X52" s="26"/>
      <c r="Y52" s="138"/>
      <c r="Z52" s="141"/>
      <c r="AA52" s="758"/>
      <c r="AB52" s="26"/>
      <c r="AC52" s="138"/>
      <c r="AD52" s="141"/>
      <c r="AE52" s="758"/>
      <c r="AF52" s="26"/>
      <c r="AG52" s="138"/>
      <c r="AH52" s="141"/>
      <c r="AI52" s="758"/>
      <c r="AJ52" s="26"/>
      <c r="AK52" s="138"/>
      <c r="AL52" s="141"/>
      <c r="AM52" s="758"/>
      <c r="AN52" s="26"/>
      <c r="AO52" s="138"/>
      <c r="AP52" s="141"/>
      <c r="AQ52" s="758"/>
      <c r="AR52" s="26"/>
      <c r="AS52" s="138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</row>
    <row r="53" spans="1:57" s="2" customFormat="1" ht="13.7" customHeight="1" x14ac:dyDescent="0.2">
      <c r="A53" s="12" t="s">
        <v>37</v>
      </c>
      <c r="B53" s="100">
        <v>215252</v>
      </c>
      <c r="C53" s="101">
        <v>215252</v>
      </c>
      <c r="D53" s="101">
        <v>237295</v>
      </c>
      <c r="E53" s="102">
        <v>250246</v>
      </c>
      <c r="F53" s="234">
        <v>250402</v>
      </c>
      <c r="G53" s="198">
        <v>249957</v>
      </c>
      <c r="H53" s="101">
        <v>248318</v>
      </c>
      <c r="I53" s="293">
        <v>247586</v>
      </c>
      <c r="J53" s="234">
        <v>247979</v>
      </c>
      <c r="K53" s="198">
        <v>248272</v>
      </c>
      <c r="L53" s="101">
        <v>247498</v>
      </c>
      <c r="M53" s="293">
        <v>248505</v>
      </c>
      <c r="N53" s="234">
        <v>249668</v>
      </c>
      <c r="O53" s="101">
        <v>249449</v>
      </c>
      <c r="P53" s="101">
        <v>248794</v>
      </c>
      <c r="Q53" s="293">
        <v>246842</v>
      </c>
      <c r="R53" s="234">
        <v>245300</v>
      </c>
      <c r="S53" s="101">
        <v>239851</v>
      </c>
      <c r="T53" s="101">
        <v>235095</v>
      </c>
      <c r="U53" s="293">
        <v>232367</v>
      </c>
      <c r="V53" s="234">
        <v>233116</v>
      </c>
      <c r="W53" s="767">
        <v>232681</v>
      </c>
      <c r="X53" s="101">
        <v>231545</v>
      </c>
      <c r="Y53" s="293">
        <v>262766</v>
      </c>
      <c r="Z53" s="234">
        <v>341830</v>
      </c>
      <c r="AA53" s="767">
        <v>341299</v>
      </c>
      <c r="AB53" s="101">
        <v>335858</v>
      </c>
      <c r="AC53" s="293">
        <v>334768</v>
      </c>
      <c r="AD53" s="234">
        <v>336396</v>
      </c>
      <c r="AE53" s="767">
        <v>337537</v>
      </c>
      <c r="AF53" s="101">
        <v>338586</v>
      </c>
      <c r="AG53" s="293">
        <v>342088</v>
      </c>
      <c r="AH53" s="234">
        <v>343661</v>
      </c>
      <c r="AI53" s="767">
        <v>344120</v>
      </c>
      <c r="AJ53" s="101">
        <v>322533</v>
      </c>
      <c r="AK53" s="293">
        <v>293170</v>
      </c>
      <c r="AL53" s="234">
        <v>287227</v>
      </c>
      <c r="AM53" s="767">
        <v>281241</v>
      </c>
      <c r="AN53" s="101">
        <v>279074</v>
      </c>
      <c r="AO53" s="293">
        <v>280766</v>
      </c>
      <c r="AP53" s="234">
        <v>279933</v>
      </c>
      <c r="AQ53" s="767"/>
      <c r="AR53" s="101"/>
      <c r="AS53" s="293"/>
      <c r="AT53" s="103"/>
      <c r="AU53" s="104">
        <v>229280</v>
      </c>
      <c r="AV53" s="104">
        <v>248812</v>
      </c>
      <c r="AW53" s="104">
        <v>248064</v>
      </c>
      <c r="AX53" s="104">
        <v>248526</v>
      </c>
      <c r="AY53" s="104">
        <v>237954</v>
      </c>
      <c r="AZ53" s="104">
        <v>239764</v>
      </c>
      <c r="BA53" s="104">
        <v>338477</v>
      </c>
      <c r="BB53" s="104">
        <v>338646</v>
      </c>
      <c r="BC53" s="104">
        <v>325781</v>
      </c>
      <c r="BD53" s="104">
        <v>282056</v>
      </c>
      <c r="BE53" s="104"/>
    </row>
    <row r="54" spans="1:57" s="2" customFormat="1" ht="13.7" customHeight="1" x14ac:dyDescent="0.2">
      <c r="A54" s="12" t="s">
        <v>38</v>
      </c>
      <c r="B54" s="100">
        <v>215252</v>
      </c>
      <c r="C54" s="101">
        <v>215252</v>
      </c>
      <c r="D54" s="101">
        <v>238735</v>
      </c>
      <c r="E54" s="102">
        <v>250246</v>
      </c>
      <c r="F54" s="234">
        <v>256589</v>
      </c>
      <c r="G54" s="198">
        <v>256273</v>
      </c>
      <c r="H54" s="101">
        <v>248318</v>
      </c>
      <c r="I54" s="293">
        <v>247586</v>
      </c>
      <c r="J54" s="234">
        <v>247979</v>
      </c>
      <c r="K54" s="198">
        <v>248272</v>
      </c>
      <c r="L54" s="101">
        <v>253060</v>
      </c>
      <c r="M54" s="293">
        <v>248505</v>
      </c>
      <c r="N54" s="234">
        <v>249668</v>
      </c>
      <c r="O54" s="101">
        <v>255265</v>
      </c>
      <c r="P54" s="101">
        <v>256777</v>
      </c>
      <c r="Q54" s="293">
        <v>256162</v>
      </c>
      <c r="R54" s="234">
        <v>255167</v>
      </c>
      <c r="S54" s="681">
        <v>250124</v>
      </c>
      <c r="T54" s="101">
        <v>246550</v>
      </c>
      <c r="U54" s="730">
        <v>242901</v>
      </c>
      <c r="V54" s="807">
        <v>233116</v>
      </c>
      <c r="W54" s="768">
        <v>243288</v>
      </c>
      <c r="X54" s="681">
        <v>242122</v>
      </c>
      <c r="Y54" s="730">
        <v>272785</v>
      </c>
      <c r="Z54" s="807">
        <v>341830</v>
      </c>
      <c r="AA54" s="768">
        <v>341299</v>
      </c>
      <c r="AB54" s="681">
        <v>344365</v>
      </c>
      <c r="AC54" s="730">
        <v>343546</v>
      </c>
      <c r="AD54" s="807">
        <v>344011</v>
      </c>
      <c r="AE54" s="768">
        <v>344983</v>
      </c>
      <c r="AF54" s="681">
        <v>346152</v>
      </c>
      <c r="AG54" s="730">
        <v>347176</v>
      </c>
      <c r="AH54" s="807">
        <v>346899</v>
      </c>
      <c r="AI54" s="768">
        <v>347027</v>
      </c>
      <c r="AJ54" s="681">
        <v>325267</v>
      </c>
      <c r="AK54" s="730">
        <v>294947</v>
      </c>
      <c r="AL54" s="807">
        <v>287227</v>
      </c>
      <c r="AM54" s="768">
        <v>285088</v>
      </c>
      <c r="AN54" s="681">
        <v>283518</v>
      </c>
      <c r="AO54" s="730">
        <v>285518</v>
      </c>
      <c r="AP54" s="807">
        <v>279933</v>
      </c>
      <c r="AQ54" s="768"/>
      <c r="AR54" s="681"/>
      <c r="AS54" s="730"/>
      <c r="AT54" s="103"/>
      <c r="AU54" s="104">
        <v>229280</v>
      </c>
      <c r="AV54" s="104">
        <v>248812</v>
      </c>
      <c r="AW54" s="104">
        <v>248064</v>
      </c>
      <c r="AX54" s="104">
        <v>255050</v>
      </c>
      <c r="AY54" s="731">
        <v>248609</v>
      </c>
      <c r="AZ54" s="731">
        <v>250116</v>
      </c>
      <c r="BA54" s="731">
        <v>347607</v>
      </c>
      <c r="BB54" s="731">
        <v>345802</v>
      </c>
      <c r="BC54" s="731">
        <v>328606</v>
      </c>
      <c r="BD54" s="731">
        <v>285911</v>
      </c>
      <c r="BE54" s="731"/>
    </row>
    <row r="55" spans="1:57" s="2" customFormat="1" ht="13.7" customHeight="1" x14ac:dyDescent="0.2">
      <c r="A55" s="12"/>
      <c r="B55" s="100"/>
      <c r="C55" s="101"/>
      <c r="D55" s="101"/>
      <c r="E55" s="102"/>
      <c r="F55" s="234"/>
      <c r="G55" s="198"/>
      <c r="H55" s="101"/>
      <c r="I55" s="293"/>
      <c r="J55" s="234"/>
      <c r="K55" s="198"/>
      <c r="L55" s="101"/>
      <c r="M55" s="293"/>
      <c r="N55" s="234"/>
      <c r="O55" s="101"/>
      <c r="P55" s="101"/>
      <c r="Q55" s="293"/>
      <c r="R55" s="234"/>
      <c r="S55" s="681"/>
      <c r="T55" s="101"/>
      <c r="U55" s="730"/>
      <c r="V55" s="807"/>
      <c r="W55" s="768"/>
      <c r="X55" s="681"/>
      <c r="Y55" s="730"/>
      <c r="Z55" s="807"/>
      <c r="AA55" s="768"/>
      <c r="AB55" s="681"/>
      <c r="AC55" s="730"/>
      <c r="AD55" s="807"/>
      <c r="AE55" s="768"/>
      <c r="AF55" s="681"/>
      <c r="AG55" s="730"/>
      <c r="AH55" s="807"/>
      <c r="AI55" s="768"/>
      <c r="AJ55" s="681"/>
      <c r="AK55" s="730"/>
      <c r="AL55" s="807"/>
      <c r="AM55" s="768"/>
      <c r="AN55" s="681"/>
      <c r="AO55" s="730"/>
      <c r="AP55" s="807"/>
      <c r="AQ55" s="768"/>
      <c r="AR55" s="681"/>
      <c r="AS55" s="730"/>
      <c r="AT55" s="103"/>
      <c r="AU55" s="104"/>
      <c r="AV55" s="104"/>
      <c r="AW55" s="104"/>
      <c r="AX55" s="104"/>
      <c r="AY55" s="731"/>
      <c r="AZ55" s="731"/>
      <c r="BA55" s="731"/>
      <c r="BB55" s="731"/>
      <c r="BC55" s="731"/>
      <c r="BD55" s="731"/>
      <c r="BE55" s="731"/>
    </row>
    <row r="56" spans="1:57" s="2" customFormat="1" ht="13.7" customHeight="1" x14ac:dyDescent="0.2">
      <c r="A56" s="12" t="s">
        <v>330</v>
      </c>
      <c r="B56" s="100"/>
      <c r="C56" s="101"/>
      <c r="D56" s="101"/>
      <c r="E56" s="102"/>
      <c r="F56" s="234"/>
      <c r="G56" s="198"/>
      <c r="H56" s="101"/>
      <c r="I56" s="293"/>
      <c r="J56" s="234"/>
      <c r="K56" s="198"/>
      <c r="L56" s="101"/>
      <c r="M56" s="293"/>
      <c r="N56" s="234"/>
      <c r="O56" s="101"/>
      <c r="P56" s="101"/>
      <c r="Q56" s="293"/>
      <c r="R56" s="234"/>
      <c r="S56" s="681"/>
      <c r="T56" s="101"/>
      <c r="U56" s="730"/>
      <c r="V56" s="807"/>
      <c r="W56" s="768"/>
      <c r="X56" s="681"/>
      <c r="Y56" s="730"/>
      <c r="Z56" s="807"/>
      <c r="AA56" s="768"/>
      <c r="AB56" s="681"/>
      <c r="AC56" s="730"/>
      <c r="AD56" s="807"/>
      <c r="AE56" s="768"/>
      <c r="AF56" s="681"/>
      <c r="AG56" s="730"/>
      <c r="AH56" s="807"/>
      <c r="AI56" s="768"/>
      <c r="AJ56" s="1088">
        <v>0.25</v>
      </c>
      <c r="AK56" s="1096">
        <v>0.25</v>
      </c>
      <c r="AL56" s="1088">
        <v>0.25</v>
      </c>
      <c r="AM56" s="1088">
        <v>0.25</v>
      </c>
      <c r="AN56" s="1146">
        <v>0.375</v>
      </c>
      <c r="AO56" s="1149">
        <v>0.375</v>
      </c>
      <c r="AP56" s="1146">
        <v>0.375</v>
      </c>
      <c r="AQ56" s="1088"/>
      <c r="AR56" s="1146"/>
      <c r="AS56" s="1149"/>
      <c r="AT56" s="103"/>
      <c r="AU56" s="104"/>
      <c r="AV56" s="104"/>
      <c r="AW56" s="104"/>
      <c r="AX56" s="104"/>
      <c r="AY56" s="731"/>
      <c r="AZ56" s="731"/>
      <c r="BA56" s="731"/>
      <c r="BB56" s="731"/>
      <c r="BC56" s="1097">
        <v>0.5</v>
      </c>
      <c r="BD56" s="1097">
        <f>SUM(AL56:AO56)</f>
        <v>1.25</v>
      </c>
      <c r="BE56" s="1097"/>
    </row>
    <row r="57" spans="1:57" s="2" customFormat="1" ht="13.7" customHeight="1" thickBot="1" x14ac:dyDescent="0.25">
      <c r="A57" s="16"/>
      <c r="B57" s="9"/>
      <c r="C57" s="27"/>
      <c r="D57" s="27"/>
      <c r="E57" s="31"/>
      <c r="F57" s="235"/>
      <c r="G57" s="199"/>
      <c r="H57" s="27"/>
      <c r="I57" s="294"/>
      <c r="J57" s="235"/>
      <c r="K57" s="199"/>
      <c r="L57" s="27"/>
      <c r="M57" s="294"/>
      <c r="N57" s="235"/>
      <c r="O57" s="27"/>
      <c r="P57" s="27"/>
      <c r="Q57" s="294"/>
      <c r="R57" s="235"/>
      <c r="S57" s="27"/>
      <c r="T57" s="27"/>
      <c r="U57" s="294"/>
      <c r="V57" s="808"/>
      <c r="W57" s="769"/>
      <c r="X57" s="27"/>
      <c r="Y57" s="294"/>
      <c r="Z57" s="808"/>
      <c r="AA57" s="769"/>
      <c r="AB57" s="27"/>
      <c r="AC57" s="294"/>
      <c r="AD57" s="808"/>
      <c r="AE57" s="769"/>
      <c r="AF57" s="27"/>
      <c r="AG57" s="294"/>
      <c r="AH57" s="808"/>
      <c r="AI57" s="769"/>
      <c r="AJ57" s="27"/>
      <c r="AK57" s="294"/>
      <c r="AL57" s="808"/>
      <c r="AM57" s="769"/>
      <c r="AN57" s="27"/>
      <c r="AO57" s="294"/>
      <c r="AP57" s="808"/>
      <c r="AQ57" s="769"/>
      <c r="AR57" s="27"/>
      <c r="AS57" s="294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s="2" customFormat="1" x14ac:dyDescent="0.2"/>
    <row r="59" spans="1:57" s="2" customFormat="1" x14ac:dyDescent="0.2">
      <c r="A59" s="950" t="s">
        <v>279</v>
      </c>
      <c r="BB59" s="1076"/>
      <c r="BC59" s="1076"/>
      <c r="BD59" s="1076"/>
      <c r="BE59" s="1076"/>
    </row>
    <row r="60" spans="1:57" s="2" customFormat="1" x14ac:dyDescent="0.2">
      <c r="BB60" s="1076"/>
      <c r="BC60" s="1076"/>
      <c r="BD60" s="1076"/>
      <c r="BE60" s="1076"/>
    </row>
    <row r="61" spans="1:57" s="2" customFormat="1" ht="24" x14ac:dyDescent="0.2">
      <c r="A61" s="885" t="s">
        <v>264</v>
      </c>
      <c r="B61" s="372" t="s">
        <v>260</v>
      </c>
    </row>
    <row r="62" spans="1:57" s="2" customFormat="1" ht="36" x14ac:dyDescent="0.2">
      <c r="A62" s="885" t="s">
        <v>265</v>
      </c>
      <c r="B62" s="372" t="s">
        <v>261</v>
      </c>
    </row>
    <row r="63" spans="1:57" s="2" customFormat="1" x14ac:dyDescent="0.2">
      <c r="A63" s="885"/>
    </row>
    <row r="64" spans="1:57" x14ac:dyDescent="0.2">
      <c r="A64" s="921"/>
    </row>
  </sheetData>
  <customSheetViews>
    <customSheetView guid="{8A3FF670-BD86-44B8-80D6-F16ECD9AAB7E}" showPageBreaks="1" printArea="1" topLeftCell="A28">
      <selection activeCell="L57" sqref="L57"/>
      <pageMargins left="0.7" right="0.7" top="0.75" bottom="0.75" header="0.3" footer="0.3"/>
      <pageSetup scale="65" orientation="portrait" verticalDpi="1200" r:id="rId1"/>
    </customSheetView>
    <customSheetView guid="{3AEE86E9-9A50-484E-B189-6F484AA443A0}" showPageBreaks="1" printArea="1" topLeftCell="A46">
      <selection activeCell="S31" sqref="S31"/>
      <pageMargins left="0.7" right="0.7" top="0.75" bottom="0.75" header="0.3" footer="0.3"/>
      <pageSetup scale="65" orientation="portrait" verticalDpi="1200" r:id="rId2"/>
    </customSheetView>
  </customSheetViews>
  <phoneticPr fontId="15" type="noConversion"/>
  <pageMargins left="0.2" right="0.2" top="0.5" bottom="0.5" header="0" footer="0"/>
  <pageSetup scale="32" orientation="portrait" verticalDpi="1200" r:id="rId3"/>
  <ignoredErrors>
    <ignoredError sqref="AV7 AY24:AY32 AY34:AY39 AY13:AY22 AY5:AY11 BD7:BE7 BD5:BE5 BF5 BD6:BE6 BF6 BD9:BE9 BD8:BE8 BF8 BD14:BE14 BD10:BE13 BF10:BF13 BD16:BE16 BD15:BE15 BF15 BD18:BE21 BD17:BE17 BF17 BD23:BE23 BD22:BE22 BF22 BD25:BE25 BD24:BE24 BF24 BD27:BE27 BD26:BE26 BF26 BD30:BE30 BD28:BE28 BF28 BD29:BE29 BF29 BD32:BE32 BD31:BE31 BF31 BD34:BE34 BD33:BE33 BF33 BD36:BE36 BD35:BE35 BF35 BD38:BE38 BD37:BE37 BF37 BD40:BE42 BD39:BE39 BF39 BF9 BF14 BF16 BF18:BF21 BF23 BF25 BF27 BF30 BF32 BF34 BF36 BF38 BD43:BE57 BF43:BF57 BF7 BF40:BF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S56"/>
  <sheetViews>
    <sheetView zoomScaleNormal="100" workbookViewId="0">
      <pane xSplit="1" ySplit="6" topLeftCell="AC28" activePane="bottomRight" state="frozen"/>
      <selection pane="topRight" activeCell="B1" sqref="B1"/>
      <selection pane="bottomLeft" activeCell="A7" sqref="A7"/>
      <selection pane="bottomRight" activeCell="AL49" sqref="AL49"/>
    </sheetView>
  </sheetViews>
  <sheetFormatPr defaultRowHeight="12.75" outlineLevelCol="1" x14ac:dyDescent="0.2"/>
  <cols>
    <col min="1" max="1" width="37.140625" customWidth="1"/>
    <col min="2" max="5" width="9.140625" hidden="1" customWidth="1"/>
    <col min="6" max="6" width="9.5703125" hidden="1" customWidth="1"/>
    <col min="7" max="7" width="9.5703125" style="191" hidden="1" customWidth="1"/>
    <col min="8" max="8" width="9.5703125" style="177" hidden="1" customWidth="1"/>
    <col min="9" max="13" width="9.5703125" style="272" hidden="1" customWidth="1"/>
    <col min="14" max="17" width="9.5703125" style="272" hidden="1" customWidth="1" outlineLevel="1"/>
    <col min="18" max="42" width="9.5703125" style="272" customWidth="1" outlineLevel="1"/>
    <col min="43" max="45" width="9.5703125" style="272" hidden="1" customWidth="1" outlineLevel="1"/>
  </cols>
  <sheetData>
    <row r="1" spans="1:45" ht="15" x14ac:dyDescent="0.25">
      <c r="A1" s="1" t="s">
        <v>0</v>
      </c>
    </row>
    <row r="2" spans="1:45" ht="15.75" thickBot="1" x14ac:dyDescent="0.3">
      <c r="A2" s="1" t="s">
        <v>114</v>
      </c>
    </row>
    <row r="3" spans="1:45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8" t="s">
        <v>120</v>
      </c>
      <c r="H3" s="253" t="s">
        <v>128</v>
      </c>
      <c r="I3" s="182" t="s">
        <v>129</v>
      </c>
      <c r="J3" s="183" t="s">
        <v>136</v>
      </c>
      <c r="K3" s="253" t="s">
        <v>140</v>
      </c>
      <c r="L3" s="253" t="s">
        <v>141</v>
      </c>
      <c r="M3" s="182" t="s">
        <v>142</v>
      </c>
      <c r="N3" s="474" t="s">
        <v>209</v>
      </c>
      <c r="O3" s="253" t="s">
        <v>210</v>
      </c>
      <c r="P3" s="253" t="s">
        <v>211</v>
      </c>
      <c r="Q3" s="182" t="s">
        <v>212</v>
      </c>
      <c r="R3" s="474" t="s">
        <v>219</v>
      </c>
      <c r="S3" s="253" t="s">
        <v>220</v>
      </c>
      <c r="T3" s="717" t="s">
        <v>221</v>
      </c>
      <c r="U3" s="689" t="s">
        <v>222</v>
      </c>
      <c r="V3" s="770" t="s">
        <v>235</v>
      </c>
      <c r="W3" s="771" t="s">
        <v>236</v>
      </c>
      <c r="X3" s="717" t="s">
        <v>237</v>
      </c>
      <c r="Y3" s="689" t="s">
        <v>238</v>
      </c>
      <c r="Z3" s="770" t="s">
        <v>280</v>
      </c>
      <c r="AA3" s="771" t="s">
        <v>281</v>
      </c>
      <c r="AB3" s="717" t="s">
        <v>282</v>
      </c>
      <c r="AC3" s="689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474" t="s">
        <v>346</v>
      </c>
      <c r="AM3" s="475" t="s">
        <v>355</v>
      </c>
      <c r="AN3" s="475" t="s">
        <v>356</v>
      </c>
      <c r="AO3" s="180" t="s">
        <v>357</v>
      </c>
      <c r="AP3" s="474" t="s">
        <v>362</v>
      </c>
      <c r="AQ3" s="475" t="s">
        <v>363</v>
      </c>
      <c r="AR3" s="475" t="s">
        <v>364</v>
      </c>
      <c r="AS3" s="180" t="s">
        <v>365</v>
      </c>
    </row>
    <row r="4" spans="1:45" s="2" customFormat="1" ht="10.15" customHeight="1" x14ac:dyDescent="0.2">
      <c r="A4" s="6"/>
      <c r="B4" s="4"/>
      <c r="C4" s="26"/>
      <c r="D4" s="26"/>
      <c r="E4" s="30"/>
      <c r="F4" s="236"/>
      <c r="G4" s="178"/>
      <c r="H4" s="26"/>
      <c r="I4" s="138"/>
      <c r="J4" s="236"/>
      <c r="K4" s="26"/>
      <c r="L4" s="26"/>
      <c r="M4" s="138"/>
      <c r="N4" s="236"/>
      <c r="O4" s="26"/>
      <c r="P4" s="26"/>
      <c r="Q4" s="138"/>
      <c r="R4" s="236"/>
      <c r="S4" s="26"/>
      <c r="T4" s="718"/>
      <c r="U4" s="30"/>
      <c r="V4" s="758"/>
      <c r="W4" s="758"/>
      <c r="X4" s="718"/>
      <c r="Y4" s="30"/>
      <c r="Z4" s="758"/>
      <c r="AA4" s="758"/>
      <c r="AB4" s="718"/>
      <c r="AC4" s="30"/>
      <c r="AD4" s="758"/>
      <c r="AE4" s="758"/>
      <c r="AF4" s="718"/>
      <c r="AG4" s="30"/>
      <c r="AH4" s="758"/>
      <c r="AI4" s="758"/>
      <c r="AJ4" s="718"/>
      <c r="AK4" s="30"/>
      <c r="AL4" s="758"/>
      <c r="AM4" s="758"/>
      <c r="AN4" s="718"/>
      <c r="AO4" s="30"/>
      <c r="AP4" s="758"/>
      <c r="AQ4" s="758"/>
      <c r="AR4" s="718"/>
      <c r="AS4" s="30"/>
    </row>
    <row r="5" spans="1:45" s="2" customFormat="1" ht="13.7" customHeight="1" x14ac:dyDescent="0.2">
      <c r="A5" s="11" t="s">
        <v>39</v>
      </c>
      <c r="B5" s="4"/>
      <c r="C5" s="26"/>
      <c r="D5" s="26"/>
      <c r="E5" s="30"/>
      <c r="F5" s="236"/>
      <c r="G5" s="178"/>
      <c r="H5" s="26"/>
      <c r="I5" s="138"/>
      <c r="J5" s="236"/>
      <c r="K5" s="26"/>
      <c r="L5" s="26"/>
      <c r="M5" s="138"/>
      <c r="N5" s="236"/>
      <c r="O5" s="26"/>
      <c r="P5" s="26"/>
      <c r="Q5" s="138"/>
      <c r="R5" s="236"/>
      <c r="S5" s="26"/>
      <c r="T5" s="718"/>
      <c r="U5" s="30"/>
      <c r="V5" s="758"/>
      <c r="W5" s="758"/>
      <c r="X5" s="718"/>
      <c r="Y5" s="30"/>
      <c r="Z5" s="758"/>
      <c r="AA5" s="758"/>
      <c r="AB5" s="718"/>
      <c r="AC5" s="30"/>
      <c r="AD5" s="758"/>
      <c r="AE5" s="758"/>
      <c r="AF5" s="718"/>
      <c r="AG5" s="30"/>
      <c r="AH5" s="758"/>
      <c r="AI5" s="758"/>
      <c r="AJ5" s="718"/>
      <c r="AK5" s="30"/>
      <c r="AL5" s="758"/>
      <c r="AM5" s="758"/>
      <c r="AN5" s="718"/>
      <c r="AO5" s="30"/>
      <c r="AP5" s="758"/>
      <c r="AQ5" s="758"/>
      <c r="AR5" s="718"/>
      <c r="AS5" s="30"/>
    </row>
    <row r="6" spans="1:45" s="2" customFormat="1" ht="13.7" customHeight="1" x14ac:dyDescent="0.2">
      <c r="A6" s="11" t="s">
        <v>40</v>
      </c>
      <c r="B6" s="4"/>
      <c r="C6" s="26"/>
      <c r="D6" s="26"/>
      <c r="E6" s="30"/>
      <c r="F6" s="236"/>
      <c r="G6" s="178"/>
      <c r="H6" s="26"/>
      <c r="I6" s="138"/>
      <c r="J6" s="236"/>
      <c r="K6" s="26"/>
      <c r="L6" s="26"/>
      <c r="M6" s="138"/>
      <c r="N6" s="236"/>
      <c r="O6" s="26"/>
      <c r="P6" s="26"/>
      <c r="Q6" s="138"/>
      <c r="R6" s="236"/>
      <c r="S6" s="26"/>
      <c r="T6" s="718"/>
      <c r="U6" s="30"/>
      <c r="V6" s="758"/>
      <c r="W6" s="758"/>
      <c r="X6" s="718"/>
      <c r="Y6" s="30"/>
      <c r="Z6" s="758"/>
      <c r="AA6" s="758"/>
      <c r="AB6" s="718"/>
      <c r="AC6" s="30"/>
      <c r="AD6" s="758"/>
      <c r="AE6" s="758"/>
      <c r="AF6" s="718"/>
      <c r="AG6" s="30"/>
      <c r="AH6" s="758"/>
      <c r="AI6" s="758"/>
      <c r="AJ6" s="718"/>
      <c r="AK6" s="30"/>
      <c r="AL6" s="758"/>
      <c r="AM6" s="758"/>
      <c r="AN6" s="718"/>
      <c r="AO6" s="30"/>
      <c r="AP6" s="758"/>
      <c r="AQ6" s="758"/>
      <c r="AR6" s="718"/>
      <c r="AS6" s="30"/>
    </row>
    <row r="7" spans="1:45" s="2" customFormat="1" ht="13.7" customHeight="1" x14ac:dyDescent="0.2">
      <c r="A7" s="12" t="s">
        <v>41</v>
      </c>
      <c r="B7" s="84">
        <v>855</v>
      </c>
      <c r="C7" s="57">
        <v>826</v>
      </c>
      <c r="D7" s="57">
        <v>947</v>
      </c>
      <c r="E7" s="86">
        <v>898</v>
      </c>
      <c r="F7" s="236">
        <v>879</v>
      </c>
      <c r="G7" s="178">
        <v>859</v>
      </c>
      <c r="H7" s="57">
        <v>865</v>
      </c>
      <c r="I7" s="260">
        <v>743</v>
      </c>
      <c r="J7" s="236">
        <v>782</v>
      </c>
      <c r="K7" s="57">
        <v>837</v>
      </c>
      <c r="L7" s="57">
        <v>702</v>
      </c>
      <c r="M7" s="260">
        <v>617</v>
      </c>
      <c r="N7" s="236">
        <v>595</v>
      </c>
      <c r="O7" s="57">
        <v>569</v>
      </c>
      <c r="P7" s="57">
        <v>941</v>
      </c>
      <c r="Q7" s="260">
        <v>670</v>
      </c>
      <c r="R7" s="236">
        <v>720</v>
      </c>
      <c r="S7" s="57">
        <v>661</v>
      </c>
      <c r="T7" s="719">
        <v>594</v>
      </c>
      <c r="U7" s="86">
        <v>1185</v>
      </c>
      <c r="V7" s="264">
        <v>1355</v>
      </c>
      <c r="W7" s="264">
        <v>2435</v>
      </c>
      <c r="X7" s="719">
        <v>2492</v>
      </c>
      <c r="Y7" s="86">
        <v>1614</v>
      </c>
      <c r="Z7" s="264">
        <v>1488</v>
      </c>
      <c r="AA7" s="264">
        <v>1335</v>
      </c>
      <c r="AB7" s="719">
        <v>1569</v>
      </c>
      <c r="AC7" s="86">
        <v>1894</v>
      </c>
      <c r="AD7" s="264">
        <v>2238</v>
      </c>
      <c r="AE7" s="772">
        <v>2642</v>
      </c>
      <c r="AF7" s="719">
        <v>3065</v>
      </c>
      <c r="AG7" s="86">
        <v>3547</v>
      </c>
      <c r="AH7" s="264">
        <v>3983</v>
      </c>
      <c r="AI7" s="772">
        <v>2981</v>
      </c>
      <c r="AJ7" s="719">
        <v>1944</v>
      </c>
      <c r="AK7" s="86">
        <v>2789</v>
      </c>
      <c r="AL7" s="264">
        <v>2192</v>
      </c>
      <c r="AM7" s="772">
        <v>3030</v>
      </c>
      <c r="AN7" s="719">
        <v>3537</v>
      </c>
      <c r="AO7" s="86">
        <v>1045</v>
      </c>
      <c r="AP7" s="264">
        <v>1079</v>
      </c>
      <c r="AQ7" s="772"/>
      <c r="AR7" s="719"/>
      <c r="AS7" s="86"/>
    </row>
    <row r="8" spans="1:45" s="94" customFormat="1" ht="13.7" customHeight="1" x14ac:dyDescent="0.2">
      <c r="A8" s="885" t="s">
        <v>206</v>
      </c>
      <c r="B8" s="430">
        <v>480</v>
      </c>
      <c r="C8" s="431">
        <v>463</v>
      </c>
      <c r="D8" s="431">
        <v>449</v>
      </c>
      <c r="E8" s="432">
        <v>396</v>
      </c>
      <c r="F8" s="433">
        <v>431</v>
      </c>
      <c r="G8" s="434">
        <v>424</v>
      </c>
      <c r="H8" s="431">
        <v>413</v>
      </c>
      <c r="I8" s="435">
        <v>441</v>
      </c>
      <c r="J8" s="433">
        <v>410</v>
      </c>
      <c r="K8" s="431">
        <v>451</v>
      </c>
      <c r="L8" s="431">
        <v>470</v>
      </c>
      <c r="M8" s="435">
        <v>459</v>
      </c>
      <c r="N8" s="433">
        <v>464</v>
      </c>
      <c r="O8" s="431">
        <v>495</v>
      </c>
      <c r="P8" s="431">
        <v>530</v>
      </c>
      <c r="Q8" s="435">
        <v>501</v>
      </c>
      <c r="R8" s="433">
        <v>556</v>
      </c>
      <c r="S8" s="431">
        <v>631</v>
      </c>
      <c r="T8" s="720">
        <v>692</v>
      </c>
      <c r="U8" s="432">
        <v>546</v>
      </c>
      <c r="V8" s="772">
        <v>539</v>
      </c>
      <c r="W8" s="772">
        <v>533</v>
      </c>
      <c r="X8" s="720">
        <v>611</v>
      </c>
      <c r="Y8" s="432">
        <v>1047</v>
      </c>
      <c r="Z8" s="772">
        <v>1054</v>
      </c>
      <c r="AA8" s="772">
        <v>1085</v>
      </c>
      <c r="AB8" s="720">
        <v>1157</v>
      </c>
      <c r="AC8" s="432">
        <v>1033</v>
      </c>
      <c r="AD8" s="772">
        <v>983</v>
      </c>
      <c r="AE8" s="772">
        <v>915</v>
      </c>
      <c r="AF8" s="720">
        <v>915</v>
      </c>
      <c r="AG8" s="432">
        <v>879</v>
      </c>
      <c r="AH8" s="772">
        <v>791</v>
      </c>
      <c r="AI8" s="772">
        <v>790</v>
      </c>
      <c r="AJ8" s="720">
        <v>845</v>
      </c>
      <c r="AK8" s="432">
        <v>792</v>
      </c>
      <c r="AL8" s="772">
        <v>800</v>
      </c>
      <c r="AM8" s="772">
        <v>780</v>
      </c>
      <c r="AN8" s="720">
        <v>786</v>
      </c>
      <c r="AO8" s="432">
        <v>667</v>
      </c>
      <c r="AP8" s="772">
        <v>616</v>
      </c>
      <c r="AQ8" s="772"/>
      <c r="AR8" s="720"/>
      <c r="AS8" s="432"/>
    </row>
    <row r="9" spans="1:45" s="94" customFormat="1" ht="13.7" customHeight="1" x14ac:dyDescent="0.2">
      <c r="A9" s="885" t="s">
        <v>287</v>
      </c>
      <c r="B9" s="430">
        <v>56</v>
      </c>
      <c r="C9" s="431">
        <v>62</v>
      </c>
      <c r="D9" s="431">
        <v>48</v>
      </c>
      <c r="E9" s="432">
        <v>42</v>
      </c>
      <c r="F9" s="433">
        <v>32</v>
      </c>
      <c r="G9" s="434">
        <v>46</v>
      </c>
      <c r="H9" s="431">
        <v>33</v>
      </c>
      <c r="I9" s="435">
        <v>38</v>
      </c>
      <c r="J9" s="433">
        <v>23</v>
      </c>
      <c r="K9" s="431">
        <v>16</v>
      </c>
      <c r="L9" s="431">
        <v>15</v>
      </c>
      <c r="M9" s="435">
        <v>51</v>
      </c>
      <c r="N9" s="433">
        <v>48</v>
      </c>
      <c r="O9" s="431">
        <v>49</v>
      </c>
      <c r="P9" s="431">
        <v>52</v>
      </c>
      <c r="Q9" s="435">
        <v>41</v>
      </c>
      <c r="R9" s="433">
        <v>34</v>
      </c>
      <c r="S9" s="431">
        <v>38</v>
      </c>
      <c r="T9" s="720">
        <v>36</v>
      </c>
      <c r="U9" s="432">
        <v>47</v>
      </c>
      <c r="V9" s="772"/>
      <c r="W9" s="772"/>
      <c r="X9" s="720"/>
      <c r="Y9" s="432"/>
      <c r="Z9" s="772"/>
      <c r="AA9" s="772"/>
      <c r="AB9" s="720"/>
      <c r="AC9" s="432"/>
      <c r="AD9" s="772"/>
      <c r="AE9" s="772"/>
      <c r="AF9" s="720"/>
      <c r="AG9" s="432"/>
      <c r="AH9" s="772"/>
      <c r="AI9" s="772"/>
      <c r="AJ9" s="720"/>
      <c r="AK9" s="432"/>
      <c r="AL9" s="772"/>
      <c r="AM9" s="772"/>
      <c r="AN9" s="720"/>
      <c r="AO9" s="432"/>
      <c r="AP9" s="772"/>
      <c r="AQ9" s="772"/>
      <c r="AR9" s="720"/>
      <c r="AS9" s="432"/>
    </row>
    <row r="10" spans="1:45" s="2" customFormat="1" ht="13.7" customHeight="1" x14ac:dyDescent="0.2">
      <c r="A10" s="12" t="s">
        <v>42</v>
      </c>
      <c r="B10" s="84">
        <v>46</v>
      </c>
      <c r="C10" s="57">
        <v>47</v>
      </c>
      <c r="D10" s="57">
        <v>47</v>
      </c>
      <c r="E10" s="86">
        <v>48</v>
      </c>
      <c r="F10" s="236">
        <v>45</v>
      </c>
      <c r="G10" s="178">
        <v>45</v>
      </c>
      <c r="H10" s="57">
        <v>45</v>
      </c>
      <c r="I10" s="260">
        <v>39</v>
      </c>
      <c r="J10" s="236">
        <v>38</v>
      </c>
      <c r="K10" s="57">
        <v>17</v>
      </c>
      <c r="L10" s="57">
        <v>8</v>
      </c>
      <c r="M10" s="260">
        <v>10</v>
      </c>
      <c r="N10" s="236">
        <v>10</v>
      </c>
      <c r="O10" s="57">
        <v>10</v>
      </c>
      <c r="P10" s="57">
        <v>9</v>
      </c>
      <c r="Q10" s="260">
        <v>13</v>
      </c>
      <c r="R10" s="236">
        <v>11</v>
      </c>
      <c r="S10" s="57">
        <v>6</v>
      </c>
      <c r="T10" s="719">
        <v>6</v>
      </c>
      <c r="U10" s="86" t="s">
        <v>107</v>
      </c>
      <c r="V10" s="264">
        <v>59</v>
      </c>
      <c r="W10" s="264">
        <v>361</v>
      </c>
      <c r="X10" s="719">
        <v>356</v>
      </c>
      <c r="Y10" s="86">
        <v>15</v>
      </c>
      <c r="Z10" s="264">
        <v>8</v>
      </c>
      <c r="AA10" s="264">
        <v>1101</v>
      </c>
      <c r="AB10" s="719">
        <v>1092</v>
      </c>
      <c r="AC10" s="86">
        <v>1104</v>
      </c>
      <c r="AD10" s="773" t="s">
        <v>107</v>
      </c>
      <c r="AE10" s="772" t="s">
        <v>107</v>
      </c>
      <c r="AF10" s="982">
        <v>0</v>
      </c>
      <c r="AG10" s="86" t="s">
        <v>107</v>
      </c>
      <c r="AH10" s="773" t="s">
        <v>107</v>
      </c>
      <c r="AI10" s="772" t="s">
        <v>107</v>
      </c>
      <c r="AJ10" s="982">
        <v>0</v>
      </c>
      <c r="AK10" s="86" t="s">
        <v>107</v>
      </c>
      <c r="AL10" s="773" t="s">
        <v>107</v>
      </c>
      <c r="AM10" s="772">
        <v>81</v>
      </c>
      <c r="AN10" s="982">
        <v>61</v>
      </c>
      <c r="AO10" s="86">
        <v>50</v>
      </c>
      <c r="AP10" s="982">
        <v>0</v>
      </c>
      <c r="AQ10" s="772"/>
      <c r="AR10" s="982"/>
      <c r="AS10" s="86"/>
    </row>
    <row r="11" spans="1:45" s="2" customFormat="1" ht="13.7" customHeight="1" x14ac:dyDescent="0.2">
      <c r="A11" s="12" t="s">
        <v>43</v>
      </c>
      <c r="B11" s="113">
        <v>99</v>
      </c>
      <c r="C11" s="114">
        <v>101</v>
      </c>
      <c r="D11" s="114">
        <v>109</v>
      </c>
      <c r="E11" s="115">
        <v>110</v>
      </c>
      <c r="F11" s="237">
        <v>102</v>
      </c>
      <c r="G11" s="201">
        <v>92</v>
      </c>
      <c r="H11" s="116" t="s">
        <v>107</v>
      </c>
      <c r="I11" s="274" t="s">
        <v>107</v>
      </c>
      <c r="J11" s="302" t="s">
        <v>107</v>
      </c>
      <c r="K11" s="116" t="s">
        <v>107</v>
      </c>
      <c r="L11" s="116" t="s">
        <v>107</v>
      </c>
      <c r="M11" s="274" t="s">
        <v>107</v>
      </c>
      <c r="N11" s="552">
        <v>0</v>
      </c>
      <c r="O11" s="116" t="s">
        <v>107</v>
      </c>
      <c r="P11" s="116" t="s">
        <v>107</v>
      </c>
      <c r="Q11" s="274" t="s">
        <v>107</v>
      </c>
      <c r="R11" s="552">
        <v>0</v>
      </c>
      <c r="S11" s="116" t="s">
        <v>107</v>
      </c>
      <c r="T11" s="721" t="s">
        <v>107</v>
      </c>
      <c r="U11" s="173" t="s">
        <v>107</v>
      </c>
      <c r="V11" s="773" t="s">
        <v>107</v>
      </c>
      <c r="W11" s="773" t="s">
        <v>107</v>
      </c>
      <c r="X11" s="773" t="s">
        <v>107</v>
      </c>
      <c r="Y11" s="173" t="s">
        <v>107</v>
      </c>
      <c r="Z11" s="773" t="s">
        <v>107</v>
      </c>
      <c r="AA11" s="773" t="s">
        <v>107</v>
      </c>
      <c r="AB11" s="982">
        <v>0</v>
      </c>
      <c r="AC11" s="173" t="s">
        <v>107</v>
      </c>
      <c r="AD11" s="773" t="s">
        <v>107</v>
      </c>
      <c r="AE11" s="780" t="s">
        <v>107</v>
      </c>
      <c r="AF11" s="982">
        <v>0</v>
      </c>
      <c r="AG11" s="173" t="s">
        <v>107</v>
      </c>
      <c r="AH11" s="773" t="s">
        <v>107</v>
      </c>
      <c r="AI11" s="780" t="s">
        <v>107</v>
      </c>
      <c r="AJ11" s="982">
        <v>0</v>
      </c>
      <c r="AK11" s="173" t="s">
        <v>107</v>
      </c>
      <c r="AL11" s="773" t="s">
        <v>107</v>
      </c>
      <c r="AM11" s="982">
        <v>0</v>
      </c>
      <c r="AN11" s="982">
        <v>0</v>
      </c>
      <c r="AO11" s="86" t="s">
        <v>107</v>
      </c>
      <c r="AP11" s="982">
        <v>0</v>
      </c>
      <c r="AQ11" s="982"/>
      <c r="AR11" s="982"/>
      <c r="AS11" s="86"/>
    </row>
    <row r="12" spans="1:45" s="2" customFormat="1" ht="13.7" customHeight="1" x14ac:dyDescent="0.2">
      <c r="A12" s="12" t="s">
        <v>44</v>
      </c>
      <c r="B12" s="84">
        <v>459</v>
      </c>
      <c r="C12" s="57">
        <v>451</v>
      </c>
      <c r="D12" s="57">
        <v>486</v>
      </c>
      <c r="E12" s="86">
        <v>513</v>
      </c>
      <c r="F12" s="236">
        <v>537</v>
      </c>
      <c r="G12" s="178">
        <v>571</v>
      </c>
      <c r="H12" s="57">
        <v>610</v>
      </c>
      <c r="I12" s="260">
        <v>618</v>
      </c>
      <c r="J12" s="236">
        <v>619</v>
      </c>
      <c r="K12" s="57">
        <v>644</v>
      </c>
      <c r="L12" s="57">
        <v>671</v>
      </c>
      <c r="M12" s="260">
        <v>715</v>
      </c>
      <c r="N12" s="236">
        <v>730</v>
      </c>
      <c r="O12" s="57">
        <v>742</v>
      </c>
      <c r="P12" s="57">
        <v>754</v>
      </c>
      <c r="Q12" s="260">
        <v>740</v>
      </c>
      <c r="R12" s="236">
        <v>740</v>
      </c>
      <c r="S12" s="57">
        <v>751</v>
      </c>
      <c r="T12" s="719">
        <v>748</v>
      </c>
      <c r="U12" s="86">
        <v>755</v>
      </c>
      <c r="V12" s="264">
        <v>772</v>
      </c>
      <c r="W12" s="264">
        <v>756</v>
      </c>
      <c r="X12" s="719">
        <v>751</v>
      </c>
      <c r="Y12" s="86">
        <v>1879</v>
      </c>
      <c r="Z12" s="264">
        <v>1452</v>
      </c>
      <c r="AA12" s="264">
        <v>1167</v>
      </c>
      <c r="AB12" s="719">
        <v>1141</v>
      </c>
      <c r="AC12" s="86">
        <v>1113</v>
      </c>
      <c r="AD12" s="264">
        <v>1144</v>
      </c>
      <c r="AE12" s="772">
        <v>1178</v>
      </c>
      <c r="AF12" s="719">
        <v>1205</v>
      </c>
      <c r="AG12" s="86">
        <v>1236</v>
      </c>
      <c r="AH12" s="264">
        <v>1251</v>
      </c>
      <c r="AI12" s="772">
        <v>1326</v>
      </c>
      <c r="AJ12" s="719">
        <v>1284</v>
      </c>
      <c r="AK12" s="86">
        <v>1279</v>
      </c>
      <c r="AL12" s="264">
        <v>1241</v>
      </c>
      <c r="AM12" s="772">
        <v>1144</v>
      </c>
      <c r="AN12" s="719">
        <v>1134</v>
      </c>
      <c r="AO12" s="86">
        <v>1192</v>
      </c>
      <c r="AP12" s="264">
        <v>1227</v>
      </c>
      <c r="AQ12" s="772"/>
      <c r="AR12" s="719"/>
      <c r="AS12" s="86"/>
    </row>
    <row r="13" spans="1:45" s="2" customFormat="1" ht="13.7" customHeight="1" x14ac:dyDescent="0.2">
      <c r="A13" s="12" t="s">
        <v>45</v>
      </c>
      <c r="B13" s="84">
        <v>209</v>
      </c>
      <c r="C13" s="57">
        <v>159</v>
      </c>
      <c r="D13" s="57">
        <v>137</v>
      </c>
      <c r="E13" s="86">
        <v>129</v>
      </c>
      <c r="F13" s="236">
        <v>129</v>
      </c>
      <c r="G13" s="178">
        <v>122</v>
      </c>
      <c r="H13" s="57">
        <v>111</v>
      </c>
      <c r="I13" s="260">
        <v>87</v>
      </c>
      <c r="J13" s="236">
        <v>117</v>
      </c>
      <c r="K13" s="57">
        <v>96</v>
      </c>
      <c r="L13" s="57">
        <v>105</v>
      </c>
      <c r="M13" s="260">
        <v>102</v>
      </c>
      <c r="N13" s="236">
        <v>109</v>
      </c>
      <c r="O13" s="57">
        <v>132</v>
      </c>
      <c r="P13" s="57">
        <v>127</v>
      </c>
      <c r="Q13" s="260">
        <v>127</v>
      </c>
      <c r="R13" s="236">
        <v>126</v>
      </c>
      <c r="S13" s="57">
        <v>129</v>
      </c>
      <c r="T13" s="719">
        <v>107</v>
      </c>
      <c r="U13" s="86">
        <v>107</v>
      </c>
      <c r="V13" s="264">
        <v>169</v>
      </c>
      <c r="W13" s="264">
        <v>172</v>
      </c>
      <c r="X13" s="719">
        <v>189</v>
      </c>
      <c r="Y13" s="86">
        <v>257</v>
      </c>
      <c r="Z13" s="264">
        <v>243</v>
      </c>
      <c r="AA13" s="264">
        <v>251</v>
      </c>
      <c r="AB13" s="719">
        <v>244</v>
      </c>
      <c r="AC13" s="86">
        <v>254</v>
      </c>
      <c r="AD13" s="264">
        <v>317</v>
      </c>
      <c r="AE13" s="772">
        <v>336</v>
      </c>
      <c r="AF13" s="719">
        <v>321</v>
      </c>
      <c r="AG13" s="86">
        <v>382</v>
      </c>
      <c r="AH13" s="264">
        <v>536</v>
      </c>
      <c r="AI13" s="772">
        <v>414</v>
      </c>
      <c r="AJ13" s="719">
        <v>330</v>
      </c>
      <c r="AK13" s="86">
        <v>365</v>
      </c>
      <c r="AL13" s="264">
        <v>387</v>
      </c>
      <c r="AM13" s="772">
        <v>396</v>
      </c>
      <c r="AN13" s="719">
        <v>426</v>
      </c>
      <c r="AO13" s="86">
        <v>313</v>
      </c>
      <c r="AP13" s="264">
        <v>327</v>
      </c>
      <c r="AQ13" s="772"/>
      <c r="AR13" s="719"/>
      <c r="AS13" s="86"/>
    </row>
    <row r="14" spans="1:45" s="2" customFormat="1" ht="13.7" customHeight="1" x14ac:dyDescent="0.2">
      <c r="A14" s="11" t="s">
        <v>46</v>
      </c>
      <c r="B14" s="108">
        <v>2204</v>
      </c>
      <c r="C14" s="109">
        <v>2109</v>
      </c>
      <c r="D14" s="109">
        <v>2223</v>
      </c>
      <c r="E14" s="110">
        <v>2136</v>
      </c>
      <c r="F14" s="238">
        <v>2155</v>
      </c>
      <c r="G14" s="202">
        <v>2159</v>
      </c>
      <c r="H14" s="109">
        <v>2077</v>
      </c>
      <c r="I14" s="275">
        <v>1966</v>
      </c>
      <c r="J14" s="238">
        <v>1989</v>
      </c>
      <c r="K14" s="109">
        <v>2061</v>
      </c>
      <c r="L14" s="109">
        <v>1971</v>
      </c>
      <c r="M14" s="275">
        <v>1954</v>
      </c>
      <c r="N14" s="238">
        <v>1956</v>
      </c>
      <c r="O14" s="109">
        <v>1997</v>
      </c>
      <c r="P14" s="109">
        <v>2413</v>
      </c>
      <c r="Q14" s="275">
        <v>2092</v>
      </c>
      <c r="R14" s="238">
        <v>2187</v>
      </c>
      <c r="S14" s="109">
        <v>2216</v>
      </c>
      <c r="T14" s="722">
        <v>2183</v>
      </c>
      <c r="U14" s="110">
        <v>2640</v>
      </c>
      <c r="V14" s="759">
        <v>2894</v>
      </c>
      <c r="W14" s="759">
        <v>4257</v>
      </c>
      <c r="X14" s="722">
        <v>4399</v>
      </c>
      <c r="Y14" s="110">
        <v>4812</v>
      </c>
      <c r="Z14" s="759">
        <v>4245</v>
      </c>
      <c r="AA14" s="759">
        <v>4939</v>
      </c>
      <c r="AB14" s="722">
        <v>5203</v>
      </c>
      <c r="AC14" s="110">
        <v>5398</v>
      </c>
      <c r="AD14" s="759">
        <v>4682</v>
      </c>
      <c r="AE14" s="1063">
        <v>5071</v>
      </c>
      <c r="AF14" s="722">
        <v>5506</v>
      </c>
      <c r="AG14" s="110">
        <v>6044</v>
      </c>
      <c r="AH14" s="759">
        <v>6561</v>
      </c>
      <c r="AI14" s="1063">
        <v>5511</v>
      </c>
      <c r="AJ14" s="722">
        <v>4403</v>
      </c>
      <c r="AK14" s="110">
        <v>5225</v>
      </c>
      <c r="AL14" s="759">
        <v>4620</v>
      </c>
      <c r="AM14" s="1063">
        <v>5431</v>
      </c>
      <c r="AN14" s="722">
        <v>5944</v>
      </c>
      <c r="AO14" s="110">
        <v>3267</v>
      </c>
      <c r="AP14" s="759">
        <v>3249</v>
      </c>
      <c r="AQ14" s="1063"/>
      <c r="AR14" s="722"/>
      <c r="AS14" s="110"/>
    </row>
    <row r="15" spans="1:45" s="2" customFormat="1" ht="10.15" customHeight="1" x14ac:dyDescent="0.2">
      <c r="A15" s="11"/>
      <c r="B15" s="84"/>
      <c r="C15" s="57"/>
      <c r="D15" s="57"/>
      <c r="E15" s="86"/>
      <c r="F15" s="236"/>
      <c r="G15" s="178"/>
      <c r="H15" s="57"/>
      <c r="I15" s="260"/>
      <c r="J15" s="236"/>
      <c r="K15" s="57"/>
      <c r="L15" s="57"/>
      <c r="M15" s="260"/>
      <c r="N15" s="236"/>
      <c r="O15" s="57"/>
      <c r="P15" s="57"/>
      <c r="Q15" s="260"/>
      <c r="R15" s="236"/>
      <c r="S15" s="57"/>
      <c r="T15" s="719"/>
      <c r="U15" s="86"/>
      <c r="V15" s="264"/>
      <c r="W15" s="264"/>
      <c r="X15" s="719"/>
      <c r="Y15" s="86"/>
      <c r="Z15" s="264"/>
      <c r="AA15" s="264"/>
      <c r="AB15" s="719"/>
      <c r="AC15" s="86"/>
      <c r="AD15" s="264"/>
      <c r="AE15" s="772"/>
      <c r="AF15" s="719"/>
      <c r="AG15" s="86"/>
      <c r="AH15" s="264"/>
      <c r="AI15" s="772"/>
      <c r="AJ15" s="719"/>
      <c r="AK15" s="86"/>
      <c r="AL15" s="264"/>
      <c r="AM15" s="772"/>
      <c r="AN15" s="719"/>
      <c r="AO15" s="86"/>
      <c r="AP15" s="264"/>
      <c r="AQ15" s="772"/>
      <c r="AR15" s="719"/>
      <c r="AS15" s="86"/>
    </row>
    <row r="16" spans="1:45" s="2" customFormat="1" ht="13.7" customHeight="1" x14ac:dyDescent="0.2">
      <c r="A16" s="11" t="s">
        <v>47</v>
      </c>
      <c r="B16" s="84"/>
      <c r="C16" s="57"/>
      <c r="D16" s="57"/>
      <c r="E16" s="86"/>
      <c r="F16" s="236"/>
      <c r="G16" s="178"/>
      <c r="H16" s="57"/>
      <c r="I16" s="260"/>
      <c r="J16" s="236"/>
      <c r="K16" s="57"/>
      <c r="L16" s="57"/>
      <c r="M16" s="260"/>
      <c r="N16" s="236"/>
      <c r="O16" s="57"/>
      <c r="P16" s="57"/>
      <c r="Q16" s="260"/>
      <c r="R16" s="236"/>
      <c r="S16" s="57"/>
      <c r="T16" s="719"/>
      <c r="U16" s="86"/>
      <c r="V16" s="264"/>
      <c r="W16" s="264"/>
      <c r="X16" s="719"/>
      <c r="Y16" s="86"/>
      <c r="Z16" s="264"/>
      <c r="AA16" s="264"/>
      <c r="AB16" s="719"/>
      <c r="AC16" s="86"/>
      <c r="AD16" s="264"/>
      <c r="AE16" s="772"/>
      <c r="AF16" s="719"/>
      <c r="AG16" s="86"/>
      <c r="AH16" s="264"/>
      <c r="AI16" s="772"/>
      <c r="AJ16" s="719"/>
      <c r="AK16" s="86"/>
      <c r="AL16" s="264"/>
      <c r="AM16" s="772"/>
      <c r="AN16" s="719"/>
      <c r="AO16" s="86"/>
      <c r="AP16" s="264"/>
      <c r="AQ16" s="772"/>
      <c r="AR16" s="719"/>
      <c r="AS16" s="86"/>
    </row>
    <row r="17" spans="1:45" s="2" customFormat="1" ht="13.7" customHeight="1" x14ac:dyDescent="0.2">
      <c r="A17" s="885" t="s">
        <v>288</v>
      </c>
      <c r="B17" s="84">
        <v>194</v>
      </c>
      <c r="C17" s="57">
        <v>166</v>
      </c>
      <c r="D17" s="57">
        <v>159</v>
      </c>
      <c r="E17" s="86">
        <v>132</v>
      </c>
      <c r="F17" s="236">
        <v>110</v>
      </c>
      <c r="G17" s="178">
        <v>95</v>
      </c>
      <c r="H17" s="57">
        <v>71</v>
      </c>
      <c r="I17" s="260">
        <v>37</v>
      </c>
      <c r="J17" s="236">
        <v>38</v>
      </c>
      <c r="K17" s="57">
        <v>39</v>
      </c>
      <c r="L17" s="57">
        <v>42</v>
      </c>
      <c r="M17" s="260">
        <v>45</v>
      </c>
      <c r="N17" s="236">
        <v>46</v>
      </c>
      <c r="O17" s="57">
        <v>47</v>
      </c>
      <c r="P17" s="57">
        <v>50</v>
      </c>
      <c r="Q17" s="260">
        <v>52</v>
      </c>
      <c r="R17" s="236">
        <v>53</v>
      </c>
      <c r="S17" s="57">
        <v>56</v>
      </c>
      <c r="T17" s="719">
        <v>59</v>
      </c>
      <c r="U17" s="86">
        <v>71</v>
      </c>
      <c r="V17" s="264">
        <v>73</v>
      </c>
      <c r="W17" s="264">
        <v>75</v>
      </c>
      <c r="X17" s="719">
        <v>78</v>
      </c>
      <c r="Y17" s="432"/>
      <c r="Z17" s="264"/>
      <c r="AA17" s="264"/>
      <c r="AB17" s="719"/>
      <c r="AC17" s="432"/>
      <c r="AD17" s="264"/>
      <c r="AE17" s="772"/>
      <c r="AF17" s="719"/>
      <c r="AG17" s="432"/>
      <c r="AH17" s="264"/>
      <c r="AI17" s="772"/>
      <c r="AJ17" s="719"/>
      <c r="AK17" s="432"/>
      <c r="AL17" s="264"/>
      <c r="AM17" s="772"/>
      <c r="AN17" s="719"/>
      <c r="AO17" s="432"/>
      <c r="AP17" s="264"/>
      <c r="AQ17" s="772"/>
      <c r="AR17" s="719"/>
      <c r="AS17" s="432"/>
    </row>
    <row r="18" spans="1:45" s="2" customFormat="1" ht="13.7" customHeight="1" x14ac:dyDescent="0.2">
      <c r="A18" s="885" t="s">
        <v>48</v>
      </c>
      <c r="B18" s="113">
        <v>281</v>
      </c>
      <c r="C18" s="114">
        <v>258</v>
      </c>
      <c r="D18" s="114">
        <v>275</v>
      </c>
      <c r="E18" s="115">
        <v>266</v>
      </c>
      <c r="F18" s="237">
        <v>290</v>
      </c>
      <c r="G18" s="201">
        <v>302</v>
      </c>
      <c r="H18" s="116" t="s">
        <v>107</v>
      </c>
      <c r="I18" s="274" t="s">
        <v>107</v>
      </c>
      <c r="J18" s="302" t="s">
        <v>107</v>
      </c>
      <c r="K18" s="116" t="s">
        <v>107</v>
      </c>
      <c r="L18" s="116" t="s">
        <v>107</v>
      </c>
      <c r="M18" s="274" t="s">
        <v>107</v>
      </c>
      <c r="N18" s="552">
        <v>0</v>
      </c>
      <c r="O18" s="116" t="s">
        <v>107</v>
      </c>
      <c r="P18" s="116" t="s">
        <v>107</v>
      </c>
      <c r="Q18" s="274" t="s">
        <v>107</v>
      </c>
      <c r="R18" s="552">
        <v>0</v>
      </c>
      <c r="S18" s="116" t="s">
        <v>107</v>
      </c>
      <c r="T18" s="721" t="s">
        <v>107</v>
      </c>
      <c r="U18" s="173" t="s">
        <v>107</v>
      </c>
      <c r="V18" s="773" t="s">
        <v>107</v>
      </c>
      <c r="W18" s="773" t="s">
        <v>107</v>
      </c>
      <c r="X18" s="773" t="s">
        <v>107</v>
      </c>
      <c r="Y18" s="933" t="s">
        <v>107</v>
      </c>
      <c r="Z18" s="773" t="s">
        <v>107</v>
      </c>
      <c r="AA18" s="773" t="s">
        <v>107</v>
      </c>
      <c r="AB18" s="773" t="s">
        <v>107</v>
      </c>
      <c r="AC18" s="933" t="s">
        <v>107</v>
      </c>
      <c r="AD18" s="773" t="s">
        <v>107</v>
      </c>
      <c r="AE18" s="780" t="s">
        <v>107</v>
      </c>
      <c r="AF18" s="982">
        <v>0</v>
      </c>
      <c r="AG18" s="933" t="s">
        <v>107</v>
      </c>
      <c r="AH18" s="773" t="s">
        <v>107</v>
      </c>
      <c r="AI18" s="982">
        <v>0</v>
      </c>
      <c r="AJ18" s="982">
        <v>0</v>
      </c>
      <c r="AK18" s="933" t="s">
        <v>107</v>
      </c>
      <c r="AL18" s="982">
        <v>0</v>
      </c>
      <c r="AM18" s="982">
        <v>0</v>
      </c>
      <c r="AN18" s="982">
        <v>0</v>
      </c>
      <c r="AO18" s="933" t="s">
        <v>107</v>
      </c>
      <c r="AP18" s="982">
        <v>0</v>
      </c>
      <c r="AQ18" s="982"/>
      <c r="AR18" s="982"/>
      <c r="AS18" s="933"/>
    </row>
    <row r="19" spans="1:45" s="2" customFormat="1" ht="13.7" customHeight="1" x14ac:dyDescent="0.2">
      <c r="A19" s="885" t="s">
        <v>49</v>
      </c>
      <c r="B19" s="84">
        <v>161</v>
      </c>
      <c r="C19" s="57">
        <v>195</v>
      </c>
      <c r="D19" s="57">
        <v>160</v>
      </c>
      <c r="E19" s="86">
        <v>154</v>
      </c>
      <c r="F19" s="236">
        <v>175</v>
      </c>
      <c r="G19" s="178">
        <v>192</v>
      </c>
      <c r="H19" s="57">
        <v>169</v>
      </c>
      <c r="I19" s="260">
        <v>144</v>
      </c>
      <c r="J19" s="236">
        <v>145</v>
      </c>
      <c r="K19" s="57">
        <v>145</v>
      </c>
      <c r="L19" s="57">
        <v>144</v>
      </c>
      <c r="M19" s="260">
        <v>128</v>
      </c>
      <c r="N19" s="236">
        <v>131</v>
      </c>
      <c r="O19" s="57">
        <v>128</v>
      </c>
      <c r="P19" s="57">
        <v>139</v>
      </c>
      <c r="Q19" s="260">
        <v>144</v>
      </c>
      <c r="R19" s="236">
        <v>143</v>
      </c>
      <c r="S19" s="57">
        <v>150</v>
      </c>
      <c r="T19" s="719">
        <v>141</v>
      </c>
      <c r="U19" s="86">
        <v>365</v>
      </c>
      <c r="V19" s="264">
        <v>479</v>
      </c>
      <c r="W19" s="264">
        <v>462</v>
      </c>
      <c r="X19" s="719">
        <v>373</v>
      </c>
      <c r="Y19" s="432">
        <v>602</v>
      </c>
      <c r="Z19" s="264">
        <v>595</v>
      </c>
      <c r="AA19" s="264">
        <v>519</v>
      </c>
      <c r="AB19" s="719">
        <v>657</v>
      </c>
      <c r="AC19" s="432">
        <v>962</v>
      </c>
      <c r="AD19" s="264">
        <v>816</v>
      </c>
      <c r="AE19" s="772">
        <v>785</v>
      </c>
      <c r="AF19" s="719">
        <v>862</v>
      </c>
      <c r="AG19" s="432">
        <v>981</v>
      </c>
      <c r="AH19" s="264">
        <v>888</v>
      </c>
      <c r="AI19" s="772">
        <v>793</v>
      </c>
      <c r="AJ19" s="719">
        <v>632</v>
      </c>
      <c r="AK19" s="432">
        <v>545</v>
      </c>
      <c r="AL19" s="264">
        <v>699</v>
      </c>
      <c r="AM19" s="772">
        <v>706</v>
      </c>
      <c r="AN19" s="719">
        <v>712</v>
      </c>
      <c r="AO19" s="432">
        <v>732</v>
      </c>
      <c r="AP19" s="264">
        <v>712</v>
      </c>
      <c r="AQ19" s="772"/>
      <c r="AR19" s="719"/>
      <c r="AS19" s="432"/>
    </row>
    <row r="20" spans="1:45" s="2" customFormat="1" ht="13.7" customHeight="1" x14ac:dyDescent="0.2">
      <c r="A20" s="885" t="s">
        <v>50</v>
      </c>
      <c r="B20" s="84">
        <v>1227</v>
      </c>
      <c r="C20" s="57">
        <v>1163</v>
      </c>
      <c r="D20" s="57">
        <v>1175</v>
      </c>
      <c r="E20" s="86">
        <v>1164</v>
      </c>
      <c r="F20" s="239">
        <v>1148</v>
      </c>
      <c r="G20" s="203">
        <v>1156</v>
      </c>
      <c r="H20" s="57">
        <v>1107</v>
      </c>
      <c r="I20" s="260">
        <v>1063</v>
      </c>
      <c r="J20" s="239">
        <v>1049</v>
      </c>
      <c r="K20" s="57">
        <v>1044</v>
      </c>
      <c r="L20" s="57">
        <v>1086</v>
      </c>
      <c r="M20" s="260">
        <v>1070</v>
      </c>
      <c r="N20" s="239">
        <v>1039</v>
      </c>
      <c r="O20" s="57">
        <v>1030</v>
      </c>
      <c r="P20" s="57">
        <v>1032</v>
      </c>
      <c r="Q20" s="260">
        <v>1048</v>
      </c>
      <c r="R20" s="239">
        <v>1045</v>
      </c>
      <c r="S20" s="57">
        <v>1079</v>
      </c>
      <c r="T20" s="719">
        <v>1087</v>
      </c>
      <c r="U20" s="86">
        <v>1123</v>
      </c>
      <c r="V20" s="264">
        <v>1107</v>
      </c>
      <c r="W20" s="264">
        <v>1078</v>
      </c>
      <c r="X20" s="719">
        <v>1097</v>
      </c>
      <c r="Y20" s="432">
        <v>2922</v>
      </c>
      <c r="Z20" s="264">
        <v>2848</v>
      </c>
      <c r="AA20" s="264">
        <v>2403</v>
      </c>
      <c r="AB20" s="719">
        <v>2366</v>
      </c>
      <c r="AC20" s="432">
        <v>2352</v>
      </c>
      <c r="AD20" s="264">
        <v>2279</v>
      </c>
      <c r="AE20" s="772">
        <v>2306</v>
      </c>
      <c r="AF20" s="719">
        <v>2288</v>
      </c>
      <c r="AG20" s="432">
        <v>2295</v>
      </c>
      <c r="AH20" s="264">
        <v>2307</v>
      </c>
      <c r="AI20" s="772">
        <v>2352</v>
      </c>
      <c r="AJ20" s="719">
        <v>2394</v>
      </c>
      <c r="AK20" s="432">
        <v>2436</v>
      </c>
      <c r="AL20" s="264">
        <v>2407</v>
      </c>
      <c r="AM20" s="772">
        <v>2397</v>
      </c>
      <c r="AN20" s="719">
        <v>2401</v>
      </c>
      <c r="AO20" s="432">
        <v>2448</v>
      </c>
      <c r="AP20" s="264">
        <v>2397</v>
      </c>
      <c r="AQ20" s="772"/>
      <c r="AR20" s="719"/>
      <c r="AS20" s="432"/>
    </row>
    <row r="21" spans="1:45" s="2" customFormat="1" ht="13.7" customHeight="1" x14ac:dyDescent="0.2">
      <c r="A21" s="885" t="s">
        <v>143</v>
      </c>
      <c r="B21" s="84">
        <v>1724</v>
      </c>
      <c r="C21" s="57">
        <v>1536</v>
      </c>
      <c r="D21" s="57">
        <v>1585</v>
      </c>
      <c r="E21" s="86">
        <v>1486</v>
      </c>
      <c r="F21" s="239">
        <v>1466</v>
      </c>
      <c r="G21" s="203">
        <v>1426</v>
      </c>
      <c r="H21" s="57">
        <v>1274</v>
      </c>
      <c r="I21" s="260">
        <v>1171</v>
      </c>
      <c r="J21" s="239">
        <v>1173</v>
      </c>
      <c r="K21" s="57">
        <v>1061</v>
      </c>
      <c r="L21" s="57">
        <v>1017</v>
      </c>
      <c r="M21" s="260">
        <v>965</v>
      </c>
      <c r="N21" s="239">
        <v>888</v>
      </c>
      <c r="O21" s="57">
        <v>841</v>
      </c>
      <c r="P21" s="57">
        <v>792</v>
      </c>
      <c r="Q21" s="260">
        <v>755</v>
      </c>
      <c r="R21" s="239">
        <v>707</v>
      </c>
      <c r="S21" s="57">
        <v>658</v>
      </c>
      <c r="T21" s="719">
        <v>586</v>
      </c>
      <c r="U21" s="86">
        <v>573</v>
      </c>
      <c r="V21" s="264">
        <v>558</v>
      </c>
      <c r="W21" s="264">
        <v>496</v>
      </c>
      <c r="X21" s="719">
        <v>465</v>
      </c>
      <c r="Y21" s="432">
        <v>8790</v>
      </c>
      <c r="Z21" s="264">
        <v>8446</v>
      </c>
      <c r="AA21" s="264">
        <v>7847</v>
      </c>
      <c r="AB21" s="719">
        <v>7656</v>
      </c>
      <c r="AC21" s="432">
        <v>7343</v>
      </c>
      <c r="AD21" s="264">
        <v>6983</v>
      </c>
      <c r="AE21" s="772">
        <v>6590</v>
      </c>
      <c r="AF21" s="719">
        <v>6250</v>
      </c>
      <c r="AG21" s="432">
        <v>5863</v>
      </c>
      <c r="AH21" s="264">
        <v>5494</v>
      </c>
      <c r="AI21" s="772">
        <v>5127</v>
      </c>
      <c r="AJ21" s="719">
        <v>4762</v>
      </c>
      <c r="AK21" s="432">
        <v>4467</v>
      </c>
      <c r="AL21" s="264">
        <v>4094</v>
      </c>
      <c r="AM21" s="772">
        <v>3737</v>
      </c>
      <c r="AN21" s="719">
        <v>3406</v>
      </c>
      <c r="AO21" s="432">
        <v>3620</v>
      </c>
      <c r="AP21" s="264">
        <v>3218</v>
      </c>
      <c r="AQ21" s="772"/>
      <c r="AR21" s="719"/>
      <c r="AS21" s="432"/>
    </row>
    <row r="22" spans="1:45" s="2" customFormat="1" ht="13.7" customHeight="1" x14ac:dyDescent="0.2">
      <c r="A22" s="885" t="s">
        <v>51</v>
      </c>
      <c r="B22" s="84">
        <v>2282</v>
      </c>
      <c r="C22" s="57">
        <v>2129</v>
      </c>
      <c r="D22" s="57">
        <v>2334</v>
      </c>
      <c r="E22" s="86">
        <v>2299</v>
      </c>
      <c r="F22" s="239">
        <v>2409</v>
      </c>
      <c r="G22" s="203">
        <v>2468</v>
      </c>
      <c r="H22" s="57">
        <v>2316</v>
      </c>
      <c r="I22" s="260">
        <v>2231</v>
      </c>
      <c r="J22" s="239">
        <v>2288</v>
      </c>
      <c r="K22" s="57">
        <v>2186</v>
      </c>
      <c r="L22" s="57">
        <v>2241</v>
      </c>
      <c r="M22" s="260">
        <v>2277</v>
      </c>
      <c r="N22" s="239">
        <v>2221</v>
      </c>
      <c r="O22" s="57">
        <v>2253</v>
      </c>
      <c r="P22" s="57">
        <v>2318</v>
      </c>
      <c r="Q22" s="260">
        <v>2358</v>
      </c>
      <c r="R22" s="239">
        <v>2354</v>
      </c>
      <c r="S22" s="57">
        <v>2337</v>
      </c>
      <c r="T22" s="719">
        <v>2210</v>
      </c>
      <c r="U22" s="86">
        <v>2121</v>
      </c>
      <c r="V22" s="264">
        <v>1954</v>
      </c>
      <c r="W22" s="264">
        <v>1825</v>
      </c>
      <c r="X22" s="719">
        <v>1838</v>
      </c>
      <c r="Y22" s="432">
        <v>9228</v>
      </c>
      <c r="Z22" s="264">
        <v>9239</v>
      </c>
      <c r="AA22" s="264">
        <v>8873</v>
      </c>
      <c r="AB22" s="719">
        <v>8910</v>
      </c>
      <c r="AC22" s="432">
        <v>8843</v>
      </c>
      <c r="AD22" s="264">
        <v>8854</v>
      </c>
      <c r="AE22" s="772">
        <v>8876</v>
      </c>
      <c r="AF22" s="719">
        <v>8887</v>
      </c>
      <c r="AG22" s="432">
        <v>8866</v>
      </c>
      <c r="AH22" s="264">
        <v>8877</v>
      </c>
      <c r="AI22" s="772">
        <v>8861</v>
      </c>
      <c r="AJ22" s="719">
        <v>8865</v>
      </c>
      <c r="AK22" s="432">
        <v>8857</v>
      </c>
      <c r="AL22" s="264">
        <v>8852</v>
      </c>
      <c r="AM22" s="772">
        <v>8788</v>
      </c>
      <c r="AN22" s="719">
        <v>8791</v>
      </c>
      <c r="AO22" s="432">
        <v>9949</v>
      </c>
      <c r="AP22" s="264">
        <v>9935</v>
      </c>
      <c r="AQ22" s="772"/>
      <c r="AR22" s="719"/>
      <c r="AS22" s="432"/>
    </row>
    <row r="23" spans="1:45" s="2" customFormat="1" ht="13.7" customHeight="1" x14ac:dyDescent="0.2">
      <c r="A23" s="920" t="s">
        <v>52</v>
      </c>
      <c r="B23" s="108">
        <v>5869</v>
      </c>
      <c r="C23" s="109">
        <v>5447</v>
      </c>
      <c r="D23" s="109">
        <v>5688</v>
      </c>
      <c r="E23" s="110">
        <v>5501</v>
      </c>
      <c r="F23" s="238">
        <v>5598</v>
      </c>
      <c r="G23" s="202">
        <v>5639</v>
      </c>
      <c r="H23" s="109">
        <v>4937</v>
      </c>
      <c r="I23" s="275">
        <v>4646</v>
      </c>
      <c r="J23" s="238">
        <v>4693</v>
      </c>
      <c r="K23" s="109">
        <v>4475</v>
      </c>
      <c r="L23" s="109">
        <v>4530</v>
      </c>
      <c r="M23" s="275">
        <v>4485</v>
      </c>
      <c r="N23" s="238">
        <v>4325</v>
      </c>
      <c r="O23" s="109">
        <v>4299</v>
      </c>
      <c r="P23" s="109">
        <v>4331</v>
      </c>
      <c r="Q23" s="275">
        <v>4357</v>
      </c>
      <c r="R23" s="238">
        <v>4302</v>
      </c>
      <c r="S23" s="109">
        <v>4280</v>
      </c>
      <c r="T23" s="722">
        <v>4083</v>
      </c>
      <c r="U23" s="110">
        <v>4253</v>
      </c>
      <c r="V23" s="759">
        <v>4171</v>
      </c>
      <c r="W23" s="759">
        <v>3936</v>
      </c>
      <c r="X23" s="722">
        <v>3851</v>
      </c>
      <c r="Y23" s="934">
        <v>21542</v>
      </c>
      <c r="Z23" s="759">
        <v>21128</v>
      </c>
      <c r="AA23" s="759">
        <v>19642</v>
      </c>
      <c r="AB23" s="722">
        <v>19589</v>
      </c>
      <c r="AC23" s="934">
        <v>19500</v>
      </c>
      <c r="AD23" s="759">
        <v>18932</v>
      </c>
      <c r="AE23" s="1063">
        <v>18557</v>
      </c>
      <c r="AF23" s="722">
        <v>18287</v>
      </c>
      <c r="AG23" s="934">
        <v>18005</v>
      </c>
      <c r="AH23" s="759">
        <v>17566</v>
      </c>
      <c r="AI23" s="1063">
        <v>17133</v>
      </c>
      <c r="AJ23" s="722">
        <v>16653</v>
      </c>
      <c r="AK23" s="934">
        <v>16305</v>
      </c>
      <c r="AL23" s="759">
        <v>16052</v>
      </c>
      <c r="AM23" s="1063">
        <v>15628</v>
      </c>
      <c r="AN23" s="722">
        <v>15310</v>
      </c>
      <c r="AO23" s="934">
        <v>16749</v>
      </c>
      <c r="AP23" s="759">
        <v>16262</v>
      </c>
      <c r="AQ23" s="1063"/>
      <c r="AR23" s="722"/>
      <c r="AS23" s="934"/>
    </row>
    <row r="24" spans="1:45" s="2" customFormat="1" ht="10.15" customHeight="1" x14ac:dyDescent="0.2">
      <c r="A24" s="885"/>
      <c r="B24" s="84"/>
      <c r="C24" s="57"/>
      <c r="D24" s="57"/>
      <c r="E24" s="86"/>
      <c r="F24" s="240"/>
      <c r="G24" s="204"/>
      <c r="H24" s="57"/>
      <c r="I24" s="260"/>
      <c r="J24" s="240"/>
      <c r="K24" s="57"/>
      <c r="L24" s="57"/>
      <c r="M24" s="260"/>
      <c r="N24" s="240"/>
      <c r="O24" s="57"/>
      <c r="P24" s="57"/>
      <c r="Q24" s="260"/>
      <c r="R24" s="240"/>
      <c r="S24" s="57"/>
      <c r="T24" s="719"/>
      <c r="U24" s="86"/>
      <c r="V24" s="264"/>
      <c r="W24" s="264"/>
      <c r="X24" s="719"/>
      <c r="Y24" s="432"/>
      <c r="Z24" s="264"/>
      <c r="AA24" s="264"/>
      <c r="AB24" s="719"/>
      <c r="AC24" s="432"/>
      <c r="AD24" s="264"/>
      <c r="AE24" s="772"/>
      <c r="AF24" s="719"/>
      <c r="AG24" s="432"/>
      <c r="AH24" s="264"/>
      <c r="AI24" s="772"/>
      <c r="AJ24" s="719"/>
      <c r="AK24" s="432"/>
      <c r="AL24" s="264"/>
      <c r="AM24" s="772"/>
      <c r="AN24" s="719"/>
      <c r="AO24" s="432"/>
      <c r="AP24" s="264"/>
      <c r="AQ24" s="772"/>
      <c r="AR24" s="719"/>
      <c r="AS24" s="432"/>
    </row>
    <row r="25" spans="1:45" s="2" customFormat="1" ht="13.7" customHeight="1" x14ac:dyDescent="0.2">
      <c r="A25" s="920" t="s">
        <v>53</v>
      </c>
      <c r="B25" s="108">
        <v>8073</v>
      </c>
      <c r="C25" s="109">
        <v>7556</v>
      </c>
      <c r="D25" s="109">
        <v>7911</v>
      </c>
      <c r="E25" s="110">
        <v>7637</v>
      </c>
      <c r="F25" s="238">
        <v>7753</v>
      </c>
      <c r="G25" s="202">
        <v>7798</v>
      </c>
      <c r="H25" s="109">
        <v>7014</v>
      </c>
      <c r="I25" s="275">
        <v>6612</v>
      </c>
      <c r="J25" s="238">
        <v>6682</v>
      </c>
      <c r="K25" s="109">
        <v>6536</v>
      </c>
      <c r="L25" s="109">
        <v>6501</v>
      </c>
      <c r="M25" s="275">
        <v>6439</v>
      </c>
      <c r="N25" s="238">
        <v>6281</v>
      </c>
      <c r="O25" s="109">
        <v>6296</v>
      </c>
      <c r="P25" s="109">
        <v>6744</v>
      </c>
      <c r="Q25" s="275">
        <v>6449</v>
      </c>
      <c r="R25" s="238">
        <v>6489</v>
      </c>
      <c r="S25" s="109">
        <v>6496</v>
      </c>
      <c r="T25" s="722">
        <v>6266</v>
      </c>
      <c r="U25" s="110">
        <v>6893</v>
      </c>
      <c r="V25" s="759">
        <v>7065</v>
      </c>
      <c r="W25" s="759">
        <v>8193</v>
      </c>
      <c r="X25" s="722">
        <v>8250</v>
      </c>
      <c r="Y25" s="934">
        <v>26354</v>
      </c>
      <c r="Z25" s="759">
        <v>25373</v>
      </c>
      <c r="AA25" s="759">
        <v>24581</v>
      </c>
      <c r="AB25" s="722">
        <v>24792</v>
      </c>
      <c r="AC25" s="934">
        <v>24898</v>
      </c>
      <c r="AD25" s="759">
        <v>23614</v>
      </c>
      <c r="AE25" s="1063">
        <v>23628</v>
      </c>
      <c r="AF25" s="722">
        <v>23793</v>
      </c>
      <c r="AG25" s="934">
        <v>24049</v>
      </c>
      <c r="AH25" s="759">
        <v>24127</v>
      </c>
      <c r="AI25" s="1063">
        <v>22644</v>
      </c>
      <c r="AJ25" s="722">
        <v>21056</v>
      </c>
      <c r="AK25" s="934">
        <v>21530</v>
      </c>
      <c r="AL25" s="759">
        <v>20672</v>
      </c>
      <c r="AM25" s="1063">
        <v>21059</v>
      </c>
      <c r="AN25" s="722">
        <v>21254</v>
      </c>
      <c r="AO25" s="934">
        <v>20016</v>
      </c>
      <c r="AP25" s="759">
        <v>19511</v>
      </c>
      <c r="AQ25" s="1063"/>
      <c r="AR25" s="722"/>
      <c r="AS25" s="934"/>
    </row>
    <row r="26" spans="1:45" s="2" customFormat="1" ht="10.15" customHeight="1" x14ac:dyDescent="0.2">
      <c r="A26" s="920"/>
      <c r="B26" s="84"/>
      <c r="C26" s="57"/>
      <c r="D26" s="57"/>
      <c r="E26" s="86"/>
      <c r="F26" s="236"/>
      <c r="G26" s="178"/>
      <c r="H26" s="57"/>
      <c r="I26" s="260"/>
      <c r="J26" s="236"/>
      <c r="K26" s="57"/>
      <c r="L26" s="57"/>
      <c r="M26" s="260"/>
      <c r="N26" s="236"/>
      <c r="O26" s="57"/>
      <c r="P26" s="57"/>
      <c r="Q26" s="260"/>
      <c r="R26" s="236"/>
      <c r="S26" s="57"/>
      <c r="T26" s="719"/>
      <c r="U26" s="86"/>
      <c r="V26" s="264"/>
      <c r="W26" s="264"/>
      <c r="X26" s="719"/>
      <c r="Y26" s="432"/>
      <c r="Z26" s="264"/>
      <c r="AA26" s="264"/>
      <c r="AB26" s="719"/>
      <c r="AC26" s="432"/>
      <c r="AD26" s="264"/>
      <c r="AE26" s="772"/>
      <c r="AF26" s="719"/>
      <c r="AG26" s="432"/>
      <c r="AH26" s="264"/>
      <c r="AI26" s="772"/>
      <c r="AJ26" s="719"/>
      <c r="AK26" s="432"/>
      <c r="AL26" s="264"/>
      <c r="AM26" s="772"/>
      <c r="AN26" s="719"/>
      <c r="AO26" s="432"/>
      <c r="AP26" s="264"/>
      <c r="AQ26" s="772"/>
      <c r="AR26" s="719"/>
      <c r="AS26" s="432"/>
    </row>
    <row r="27" spans="1:45" s="2" customFormat="1" ht="13.7" customHeight="1" x14ac:dyDescent="0.2">
      <c r="A27" s="920" t="s">
        <v>54</v>
      </c>
      <c r="B27" s="84"/>
      <c r="C27" s="57"/>
      <c r="D27" s="57"/>
      <c r="E27" s="86"/>
      <c r="F27" s="236"/>
      <c r="G27" s="178"/>
      <c r="H27" s="57"/>
      <c r="I27" s="260"/>
      <c r="J27" s="236"/>
      <c r="K27" s="57"/>
      <c r="L27" s="57"/>
      <c r="M27" s="260"/>
      <c r="N27" s="236"/>
      <c r="O27" s="57"/>
      <c r="P27" s="57"/>
      <c r="Q27" s="260"/>
      <c r="R27" s="236"/>
      <c r="S27" s="57"/>
      <c r="T27" s="719"/>
      <c r="U27" s="86"/>
      <c r="V27" s="264"/>
      <c r="W27" s="264"/>
      <c r="X27" s="719"/>
      <c r="Y27" s="432"/>
      <c r="Z27" s="264"/>
      <c r="AA27" s="264"/>
      <c r="AB27" s="719"/>
      <c r="AC27" s="432"/>
      <c r="AD27" s="264"/>
      <c r="AE27" s="772"/>
      <c r="AF27" s="719"/>
      <c r="AG27" s="432"/>
      <c r="AH27" s="264"/>
      <c r="AI27" s="772"/>
      <c r="AJ27" s="719"/>
      <c r="AK27" s="432"/>
      <c r="AL27" s="264"/>
      <c r="AM27" s="772"/>
      <c r="AN27" s="719"/>
      <c r="AO27" s="432"/>
      <c r="AP27" s="264"/>
      <c r="AQ27" s="772"/>
      <c r="AR27" s="719"/>
      <c r="AS27" s="432"/>
    </row>
    <row r="28" spans="1:45" s="2" customFormat="1" ht="13.7" customHeight="1" x14ac:dyDescent="0.2">
      <c r="A28" s="920" t="s">
        <v>55</v>
      </c>
      <c r="B28" s="84"/>
      <c r="C28" s="57"/>
      <c r="D28" s="57"/>
      <c r="E28" s="86"/>
      <c r="F28" s="236"/>
      <c r="G28" s="178"/>
      <c r="H28" s="57"/>
      <c r="I28" s="260"/>
      <c r="J28" s="236"/>
      <c r="K28" s="57"/>
      <c r="L28" s="57"/>
      <c r="M28" s="260"/>
      <c r="N28" s="236"/>
      <c r="O28" s="57"/>
      <c r="P28" s="57"/>
      <c r="Q28" s="260"/>
      <c r="R28" s="236"/>
      <c r="S28" s="57"/>
      <c r="T28" s="719"/>
      <c r="U28" s="86"/>
      <c r="V28" s="264"/>
      <c r="W28" s="264"/>
      <c r="X28" s="719"/>
      <c r="Y28" s="432"/>
      <c r="Z28" s="264"/>
      <c r="AA28" s="264"/>
      <c r="AB28" s="719"/>
      <c r="AC28" s="432"/>
      <c r="AD28" s="264"/>
      <c r="AE28" s="772"/>
      <c r="AF28" s="719"/>
      <c r="AG28" s="432"/>
      <c r="AH28" s="264"/>
      <c r="AI28" s="772"/>
      <c r="AJ28" s="719"/>
      <c r="AK28" s="432"/>
      <c r="AL28" s="264"/>
      <c r="AM28" s="772"/>
      <c r="AN28" s="719"/>
      <c r="AO28" s="432"/>
      <c r="AP28" s="264"/>
      <c r="AQ28" s="772"/>
      <c r="AR28" s="719"/>
      <c r="AS28" s="432"/>
    </row>
    <row r="29" spans="1:45" s="2" customFormat="1" ht="13.7" customHeight="1" x14ac:dyDescent="0.2">
      <c r="A29" s="885" t="s">
        <v>56</v>
      </c>
      <c r="B29" s="84">
        <v>539</v>
      </c>
      <c r="C29" s="57">
        <v>591</v>
      </c>
      <c r="D29" s="57">
        <v>589</v>
      </c>
      <c r="E29" s="86">
        <v>593</v>
      </c>
      <c r="F29" s="236">
        <v>539</v>
      </c>
      <c r="G29" s="178">
        <v>561</v>
      </c>
      <c r="H29" s="57">
        <v>532</v>
      </c>
      <c r="I29" s="260">
        <v>455</v>
      </c>
      <c r="J29" s="236">
        <v>462</v>
      </c>
      <c r="K29" s="57">
        <v>524</v>
      </c>
      <c r="L29" s="57">
        <v>549</v>
      </c>
      <c r="M29" s="260">
        <v>562</v>
      </c>
      <c r="N29" s="236">
        <v>513</v>
      </c>
      <c r="O29" s="57">
        <v>521</v>
      </c>
      <c r="P29" s="57">
        <v>545</v>
      </c>
      <c r="Q29" s="260">
        <v>544</v>
      </c>
      <c r="R29" s="236">
        <v>558</v>
      </c>
      <c r="S29" s="57">
        <v>627</v>
      </c>
      <c r="T29" s="719">
        <v>670</v>
      </c>
      <c r="U29" s="86">
        <v>729</v>
      </c>
      <c r="V29" s="264">
        <v>755</v>
      </c>
      <c r="W29" s="264">
        <v>739</v>
      </c>
      <c r="X29" s="719">
        <v>736</v>
      </c>
      <c r="Y29" s="432">
        <v>1014</v>
      </c>
      <c r="Z29" s="264">
        <v>948</v>
      </c>
      <c r="AA29" s="264">
        <v>873</v>
      </c>
      <c r="AB29" s="719">
        <v>889</v>
      </c>
      <c r="AC29" s="432">
        <v>973</v>
      </c>
      <c r="AD29" s="264">
        <v>975</v>
      </c>
      <c r="AE29" s="772">
        <v>1068</v>
      </c>
      <c r="AF29" s="719">
        <v>1052</v>
      </c>
      <c r="AG29" s="432">
        <v>1146</v>
      </c>
      <c r="AH29" s="264">
        <v>984</v>
      </c>
      <c r="AI29" s="772">
        <v>1072</v>
      </c>
      <c r="AJ29" s="719">
        <v>949</v>
      </c>
      <c r="AK29" s="432">
        <v>999</v>
      </c>
      <c r="AL29" s="264">
        <v>815</v>
      </c>
      <c r="AM29" s="772">
        <v>770</v>
      </c>
      <c r="AN29" s="719">
        <v>862</v>
      </c>
      <c r="AO29" s="432">
        <v>944</v>
      </c>
      <c r="AP29" s="264">
        <v>895</v>
      </c>
      <c r="AQ29" s="772"/>
      <c r="AR29" s="719"/>
      <c r="AS29" s="432"/>
    </row>
    <row r="30" spans="1:45" s="2" customFormat="1" ht="13.7" customHeight="1" x14ac:dyDescent="0.2">
      <c r="A30" s="885" t="s">
        <v>57</v>
      </c>
      <c r="B30" s="84">
        <v>29</v>
      </c>
      <c r="C30" s="57">
        <v>26</v>
      </c>
      <c r="D30" s="57">
        <v>29</v>
      </c>
      <c r="E30" s="86">
        <v>21</v>
      </c>
      <c r="F30" s="236">
        <v>21</v>
      </c>
      <c r="G30" s="178">
        <v>21</v>
      </c>
      <c r="H30" s="57">
        <v>21</v>
      </c>
      <c r="I30" s="260">
        <v>21</v>
      </c>
      <c r="J30" s="236">
        <v>22</v>
      </c>
      <c r="K30" s="57">
        <v>5</v>
      </c>
      <c r="L30" s="57">
        <v>3</v>
      </c>
      <c r="M30" s="276" t="s">
        <v>107</v>
      </c>
      <c r="N30" s="553">
        <v>0</v>
      </c>
      <c r="O30" s="116" t="s">
        <v>107</v>
      </c>
      <c r="P30" s="54" t="s">
        <v>107</v>
      </c>
      <c r="Q30" s="276">
        <v>1</v>
      </c>
      <c r="R30" s="660">
        <v>1</v>
      </c>
      <c r="S30" s="116" t="s">
        <v>107</v>
      </c>
      <c r="T30" s="723" t="s">
        <v>107</v>
      </c>
      <c r="U30" s="89" t="s">
        <v>107</v>
      </c>
      <c r="V30" s="773">
        <v>6</v>
      </c>
      <c r="W30" s="773">
        <v>6</v>
      </c>
      <c r="X30" s="723">
        <v>8</v>
      </c>
      <c r="Y30" s="935" t="s">
        <v>107</v>
      </c>
      <c r="Z30" s="773" t="s">
        <v>107</v>
      </c>
      <c r="AA30" s="780">
        <v>155</v>
      </c>
      <c r="AB30" s="723">
        <v>182</v>
      </c>
      <c r="AC30" s="935">
        <v>198</v>
      </c>
      <c r="AD30" s="773" t="s">
        <v>107</v>
      </c>
      <c r="AE30" s="780" t="s">
        <v>107</v>
      </c>
      <c r="AF30" s="982">
        <v>0</v>
      </c>
      <c r="AG30" s="935" t="s">
        <v>107</v>
      </c>
      <c r="AH30" s="773" t="s">
        <v>107</v>
      </c>
      <c r="AI30" s="780" t="s">
        <v>107</v>
      </c>
      <c r="AJ30" s="982">
        <v>0</v>
      </c>
      <c r="AK30" s="935" t="s">
        <v>107</v>
      </c>
      <c r="AL30" s="773" t="s">
        <v>107</v>
      </c>
      <c r="AM30" s="982">
        <v>0</v>
      </c>
      <c r="AN30" s="982">
        <v>0</v>
      </c>
      <c r="AO30" s="935" t="s">
        <v>107</v>
      </c>
      <c r="AP30" s="982">
        <v>0</v>
      </c>
      <c r="AQ30" s="982"/>
      <c r="AR30" s="982"/>
      <c r="AS30" s="935"/>
    </row>
    <row r="31" spans="1:45" s="2" customFormat="1" ht="13.7" customHeight="1" x14ac:dyDescent="0.2">
      <c r="A31" s="885" t="s">
        <v>58</v>
      </c>
      <c r="B31" s="113">
        <v>65</v>
      </c>
      <c r="C31" s="114">
        <v>71</v>
      </c>
      <c r="D31" s="114">
        <v>67</v>
      </c>
      <c r="E31" s="115">
        <v>60</v>
      </c>
      <c r="F31" s="237">
        <v>59</v>
      </c>
      <c r="G31" s="201">
        <v>36</v>
      </c>
      <c r="H31" s="116" t="s">
        <v>107</v>
      </c>
      <c r="I31" s="274" t="s">
        <v>107</v>
      </c>
      <c r="J31" s="302" t="s">
        <v>107</v>
      </c>
      <c r="K31" s="116" t="s">
        <v>107</v>
      </c>
      <c r="L31" s="116" t="s">
        <v>107</v>
      </c>
      <c r="M31" s="274" t="s">
        <v>107</v>
      </c>
      <c r="N31" s="552">
        <v>0</v>
      </c>
      <c r="O31" s="116" t="s">
        <v>107</v>
      </c>
      <c r="P31" s="116" t="s">
        <v>107</v>
      </c>
      <c r="Q31" s="274" t="s">
        <v>107</v>
      </c>
      <c r="R31" s="552">
        <v>0</v>
      </c>
      <c r="S31" s="116" t="s">
        <v>107</v>
      </c>
      <c r="T31" s="721" t="s">
        <v>107</v>
      </c>
      <c r="U31" s="173" t="s">
        <v>107</v>
      </c>
      <c r="V31" s="773" t="s">
        <v>107</v>
      </c>
      <c r="W31" s="773" t="s">
        <v>107</v>
      </c>
      <c r="X31" s="773" t="s">
        <v>107</v>
      </c>
      <c r="Y31" s="933" t="s">
        <v>107</v>
      </c>
      <c r="Z31" s="773" t="s">
        <v>107</v>
      </c>
      <c r="AA31" s="780" t="s">
        <v>107</v>
      </c>
      <c r="AB31" s="773" t="s">
        <v>107</v>
      </c>
      <c r="AC31" s="933" t="s">
        <v>107</v>
      </c>
      <c r="AD31" s="773" t="s">
        <v>107</v>
      </c>
      <c r="AE31" s="780" t="s">
        <v>107</v>
      </c>
      <c r="AF31" s="982">
        <v>0</v>
      </c>
      <c r="AG31" s="933" t="s">
        <v>107</v>
      </c>
      <c r="AH31" s="773" t="s">
        <v>107</v>
      </c>
      <c r="AI31" s="780" t="s">
        <v>107</v>
      </c>
      <c r="AJ31" s="982">
        <v>0</v>
      </c>
      <c r="AK31" s="933" t="s">
        <v>107</v>
      </c>
      <c r="AL31" s="773" t="s">
        <v>107</v>
      </c>
      <c r="AM31" s="982">
        <v>0</v>
      </c>
      <c r="AN31" s="982">
        <v>0</v>
      </c>
      <c r="AO31" s="933" t="s">
        <v>107</v>
      </c>
      <c r="AP31" s="982">
        <v>0</v>
      </c>
      <c r="AQ31" s="982"/>
      <c r="AR31" s="982"/>
      <c r="AS31" s="933"/>
    </row>
    <row r="32" spans="1:45" s="2" customFormat="1" ht="13.7" customHeight="1" x14ac:dyDescent="0.2">
      <c r="A32" s="885" t="s">
        <v>289</v>
      </c>
      <c r="B32" s="113"/>
      <c r="C32" s="114"/>
      <c r="D32" s="114"/>
      <c r="E32" s="115"/>
      <c r="F32" s="237"/>
      <c r="G32" s="201"/>
      <c r="H32" s="116"/>
      <c r="I32" s="274"/>
      <c r="J32" s="302"/>
      <c r="K32" s="116"/>
      <c r="L32" s="116"/>
      <c r="M32" s="274"/>
      <c r="N32" s="552"/>
      <c r="O32" s="116"/>
      <c r="P32" s="116"/>
      <c r="Q32" s="274"/>
      <c r="R32" s="552"/>
      <c r="S32" s="116"/>
      <c r="T32" s="721"/>
      <c r="U32" s="173"/>
      <c r="V32" s="773"/>
      <c r="W32" s="773"/>
      <c r="X32" s="882"/>
      <c r="Y32" s="933">
        <v>197</v>
      </c>
      <c r="Z32" s="773">
        <v>193</v>
      </c>
      <c r="AA32" s="780">
        <v>193</v>
      </c>
      <c r="AB32" s="882">
        <v>159</v>
      </c>
      <c r="AC32" s="933">
        <v>129</v>
      </c>
      <c r="AD32" s="773">
        <v>95</v>
      </c>
      <c r="AE32" s="780">
        <v>87</v>
      </c>
      <c r="AF32" s="882">
        <v>79</v>
      </c>
      <c r="AG32" s="933">
        <v>74</v>
      </c>
      <c r="AH32" s="773">
        <v>67</v>
      </c>
      <c r="AI32" s="780">
        <v>64</v>
      </c>
      <c r="AJ32" s="882">
        <v>62</v>
      </c>
      <c r="AK32" s="933">
        <v>60</v>
      </c>
      <c r="AL32" s="773">
        <v>66</v>
      </c>
      <c r="AM32" s="780">
        <v>53</v>
      </c>
      <c r="AN32" s="882">
        <v>41</v>
      </c>
      <c r="AO32" s="933">
        <v>32</v>
      </c>
      <c r="AP32" s="773">
        <v>26</v>
      </c>
      <c r="AQ32" s="780"/>
      <c r="AR32" s="882"/>
      <c r="AS32" s="933"/>
    </row>
    <row r="33" spans="1:45" s="2" customFormat="1" ht="13.7" customHeight="1" x14ac:dyDescent="0.2">
      <c r="A33" s="885" t="s">
        <v>353</v>
      </c>
      <c r="B33" s="84">
        <v>924</v>
      </c>
      <c r="C33" s="57">
        <v>744</v>
      </c>
      <c r="D33" s="57">
        <v>703</v>
      </c>
      <c r="E33" s="86">
        <v>651</v>
      </c>
      <c r="F33" s="236">
        <v>627</v>
      </c>
      <c r="G33" s="178">
        <v>576</v>
      </c>
      <c r="H33" s="57">
        <v>628</v>
      </c>
      <c r="I33" s="260">
        <v>521</v>
      </c>
      <c r="J33" s="236">
        <v>538</v>
      </c>
      <c r="K33" s="57">
        <v>524</v>
      </c>
      <c r="L33" s="57">
        <v>513</v>
      </c>
      <c r="M33" s="260">
        <v>627</v>
      </c>
      <c r="N33" s="236">
        <v>599</v>
      </c>
      <c r="O33" s="57">
        <v>610</v>
      </c>
      <c r="P33" s="57">
        <v>595</v>
      </c>
      <c r="Q33" s="260">
        <v>608</v>
      </c>
      <c r="R33" s="236">
        <v>639</v>
      </c>
      <c r="S33" s="57">
        <v>622</v>
      </c>
      <c r="T33" s="719">
        <v>577</v>
      </c>
      <c r="U33" s="86">
        <v>571</v>
      </c>
      <c r="V33" s="264">
        <v>532</v>
      </c>
      <c r="W33" s="264">
        <v>542</v>
      </c>
      <c r="X33" s="719">
        <v>501</v>
      </c>
      <c r="Y33" s="432">
        <v>781</v>
      </c>
      <c r="Z33" s="264">
        <v>821</v>
      </c>
      <c r="AA33" s="264">
        <v>749</v>
      </c>
      <c r="AB33" s="719">
        <v>712</v>
      </c>
      <c r="AC33" s="432">
        <v>712</v>
      </c>
      <c r="AD33" s="264">
        <v>984</v>
      </c>
      <c r="AE33" s="772">
        <v>801</v>
      </c>
      <c r="AF33" s="719">
        <v>818</v>
      </c>
      <c r="AG33" s="432">
        <v>747</v>
      </c>
      <c r="AH33" s="264">
        <v>865</v>
      </c>
      <c r="AI33" s="772">
        <v>712</v>
      </c>
      <c r="AJ33" s="719">
        <v>1583</v>
      </c>
      <c r="AK33" s="432">
        <v>1219</v>
      </c>
      <c r="AL33" s="264">
        <v>1264</v>
      </c>
      <c r="AM33" s="772">
        <v>983</v>
      </c>
      <c r="AN33" s="719">
        <v>1081</v>
      </c>
      <c r="AO33" s="432">
        <v>815</v>
      </c>
      <c r="AP33" s="264">
        <v>910</v>
      </c>
      <c r="AQ33" s="772"/>
      <c r="AR33" s="719"/>
      <c r="AS33" s="432"/>
    </row>
    <row r="34" spans="1:45" s="2" customFormat="1" ht="13.7" customHeight="1" x14ac:dyDescent="0.2">
      <c r="A34" s="885" t="s">
        <v>59</v>
      </c>
      <c r="B34" s="84">
        <v>611</v>
      </c>
      <c r="C34" s="57">
        <v>609</v>
      </c>
      <c r="D34" s="57">
        <v>509</v>
      </c>
      <c r="E34" s="86">
        <v>423</v>
      </c>
      <c r="F34" s="236">
        <v>435</v>
      </c>
      <c r="G34" s="178">
        <v>641</v>
      </c>
      <c r="H34" s="57">
        <v>49</v>
      </c>
      <c r="I34" s="260">
        <v>52</v>
      </c>
      <c r="J34" s="236">
        <v>382</v>
      </c>
      <c r="K34" s="57">
        <v>52</v>
      </c>
      <c r="L34" s="57">
        <v>244</v>
      </c>
      <c r="M34" s="260">
        <v>307</v>
      </c>
      <c r="N34" s="236">
        <v>291</v>
      </c>
      <c r="O34" s="57">
        <v>50</v>
      </c>
      <c r="P34" s="57">
        <v>465</v>
      </c>
      <c r="Q34" s="260">
        <v>40</v>
      </c>
      <c r="R34" s="236">
        <v>37</v>
      </c>
      <c r="S34" s="57">
        <v>37</v>
      </c>
      <c r="T34" s="719">
        <v>18</v>
      </c>
      <c r="U34" s="86">
        <v>20</v>
      </c>
      <c r="V34" s="264">
        <v>32</v>
      </c>
      <c r="W34" s="264">
        <v>33</v>
      </c>
      <c r="X34" s="719">
        <v>532</v>
      </c>
      <c r="Y34" s="432">
        <v>556</v>
      </c>
      <c r="Z34" s="264">
        <v>736</v>
      </c>
      <c r="AA34" s="264">
        <v>622</v>
      </c>
      <c r="AB34" s="719">
        <v>621</v>
      </c>
      <c r="AC34" s="432">
        <v>421</v>
      </c>
      <c r="AD34" s="264">
        <v>11</v>
      </c>
      <c r="AE34" s="772">
        <v>758</v>
      </c>
      <c r="AF34" s="719">
        <v>754</v>
      </c>
      <c r="AG34" s="432">
        <v>751</v>
      </c>
      <c r="AH34" s="264">
        <v>1249</v>
      </c>
      <c r="AI34" s="772">
        <v>2</v>
      </c>
      <c r="AJ34" s="719">
        <v>1002</v>
      </c>
      <c r="AK34" s="432">
        <v>1107</v>
      </c>
      <c r="AL34" s="264">
        <v>1117</v>
      </c>
      <c r="AM34" s="772">
        <v>1177</v>
      </c>
      <c r="AN34" s="719">
        <v>1142</v>
      </c>
      <c r="AO34" s="432" t="s">
        <v>107</v>
      </c>
      <c r="AP34" s="982">
        <v>0</v>
      </c>
      <c r="AQ34" s="772"/>
      <c r="AR34" s="719"/>
      <c r="AS34" s="432"/>
    </row>
    <row r="35" spans="1:45" s="2" customFormat="1" ht="13.7" customHeight="1" x14ac:dyDescent="0.2">
      <c r="A35" s="920" t="s">
        <v>60</v>
      </c>
      <c r="B35" s="108">
        <v>2168</v>
      </c>
      <c r="C35" s="109">
        <v>2041</v>
      </c>
      <c r="D35" s="109">
        <v>1897</v>
      </c>
      <c r="E35" s="110">
        <v>1748</v>
      </c>
      <c r="F35" s="238">
        <v>1681</v>
      </c>
      <c r="G35" s="202">
        <v>1835</v>
      </c>
      <c r="H35" s="109">
        <v>1230</v>
      </c>
      <c r="I35" s="275">
        <v>1049</v>
      </c>
      <c r="J35" s="238">
        <v>1404</v>
      </c>
      <c r="K35" s="109">
        <v>1105</v>
      </c>
      <c r="L35" s="109">
        <v>1309</v>
      </c>
      <c r="M35" s="275">
        <v>1496</v>
      </c>
      <c r="N35" s="238">
        <v>1403</v>
      </c>
      <c r="O35" s="109">
        <v>1181</v>
      </c>
      <c r="P35" s="109">
        <v>1605</v>
      </c>
      <c r="Q35" s="275">
        <v>1193</v>
      </c>
      <c r="R35" s="238">
        <v>1235</v>
      </c>
      <c r="S35" s="109">
        <v>1286</v>
      </c>
      <c r="T35" s="722">
        <v>1265</v>
      </c>
      <c r="U35" s="110">
        <v>1320</v>
      </c>
      <c r="V35" s="759">
        <v>1325</v>
      </c>
      <c r="W35" s="759">
        <v>1320</v>
      </c>
      <c r="X35" s="722">
        <v>1777</v>
      </c>
      <c r="Y35" s="934">
        <v>2548</v>
      </c>
      <c r="Z35" s="759">
        <v>2698</v>
      </c>
      <c r="AA35" s="759">
        <v>2592</v>
      </c>
      <c r="AB35" s="722">
        <v>2563</v>
      </c>
      <c r="AC35" s="934">
        <v>2433</v>
      </c>
      <c r="AD35" s="759">
        <v>2065</v>
      </c>
      <c r="AE35" s="1063">
        <v>2714</v>
      </c>
      <c r="AF35" s="722">
        <v>2703</v>
      </c>
      <c r="AG35" s="934">
        <v>2718</v>
      </c>
      <c r="AH35" s="759">
        <v>3165</v>
      </c>
      <c r="AI35" s="1063">
        <v>1850</v>
      </c>
      <c r="AJ35" s="722">
        <v>3596</v>
      </c>
      <c r="AK35" s="934">
        <v>3385</v>
      </c>
      <c r="AL35" s="759">
        <v>3262</v>
      </c>
      <c r="AM35" s="1063">
        <v>2983</v>
      </c>
      <c r="AN35" s="722">
        <v>3126</v>
      </c>
      <c r="AO35" s="934">
        <v>1791</v>
      </c>
      <c r="AP35" s="759">
        <v>1831</v>
      </c>
      <c r="AQ35" s="1063"/>
      <c r="AR35" s="722"/>
      <c r="AS35" s="934"/>
    </row>
    <row r="36" spans="1:45" s="2" customFormat="1" ht="10.15" customHeight="1" x14ac:dyDescent="0.2">
      <c r="A36" s="920"/>
      <c r="B36" s="84"/>
      <c r="C36" s="57"/>
      <c r="D36" s="57"/>
      <c r="E36" s="86"/>
      <c r="F36" s="236"/>
      <c r="G36" s="178"/>
      <c r="H36" s="57"/>
      <c r="I36" s="260"/>
      <c r="J36" s="236"/>
      <c r="K36" s="57"/>
      <c r="L36" s="57"/>
      <c r="M36" s="260"/>
      <c r="N36" s="236"/>
      <c r="O36" s="57"/>
      <c r="P36" s="57"/>
      <c r="Q36" s="260"/>
      <c r="R36" s="236"/>
      <c r="S36" s="57"/>
      <c r="T36" s="719"/>
      <c r="U36" s="86"/>
      <c r="V36" s="264"/>
      <c r="W36" s="264"/>
      <c r="X36" s="719"/>
      <c r="Y36" s="432"/>
      <c r="Z36" s="264"/>
      <c r="AA36" s="264"/>
      <c r="AB36" s="719"/>
      <c r="AC36" s="432"/>
      <c r="AD36" s="264"/>
      <c r="AE36" s="772"/>
      <c r="AF36" s="719"/>
      <c r="AG36" s="432"/>
      <c r="AH36" s="264"/>
      <c r="AI36" s="772"/>
      <c r="AJ36" s="719"/>
      <c r="AK36" s="432"/>
      <c r="AL36" s="264"/>
      <c r="AM36" s="772"/>
      <c r="AN36" s="719"/>
      <c r="AO36" s="432"/>
      <c r="AP36" s="264"/>
      <c r="AQ36" s="772"/>
      <c r="AR36" s="719"/>
      <c r="AS36" s="432"/>
    </row>
    <row r="37" spans="1:45" s="2" customFormat="1" ht="13.7" customHeight="1" x14ac:dyDescent="0.2">
      <c r="A37" s="920" t="s">
        <v>61</v>
      </c>
      <c r="B37" s="84"/>
      <c r="C37" s="57"/>
      <c r="D37" s="57"/>
      <c r="E37" s="86"/>
      <c r="F37" s="236"/>
      <c r="G37" s="178"/>
      <c r="H37" s="57"/>
      <c r="I37" s="260"/>
      <c r="J37" s="236"/>
      <c r="K37" s="57"/>
      <c r="L37" s="57"/>
      <c r="M37" s="260"/>
      <c r="N37" s="236"/>
      <c r="O37" s="57"/>
      <c r="P37" s="57"/>
      <c r="Q37" s="260"/>
      <c r="R37" s="236"/>
      <c r="S37" s="57"/>
      <c r="T37" s="719"/>
      <c r="U37" s="86"/>
      <c r="V37" s="264"/>
      <c r="W37" s="264"/>
      <c r="X37" s="719"/>
      <c r="Y37" s="432"/>
      <c r="Z37" s="264"/>
      <c r="AA37" s="264"/>
      <c r="AB37" s="719"/>
      <c r="AC37" s="432"/>
      <c r="AD37" s="264"/>
      <c r="AE37" s="772"/>
      <c r="AF37" s="719"/>
      <c r="AG37" s="432"/>
      <c r="AH37" s="264"/>
      <c r="AI37" s="772"/>
      <c r="AJ37" s="719"/>
      <c r="AK37" s="432"/>
      <c r="AL37" s="264"/>
      <c r="AM37" s="772"/>
      <c r="AN37" s="719"/>
      <c r="AO37" s="432"/>
      <c r="AP37" s="264"/>
      <c r="AQ37" s="772"/>
      <c r="AR37" s="719"/>
      <c r="AS37" s="432"/>
    </row>
    <row r="38" spans="1:45" s="2" customFormat="1" ht="13.7" customHeight="1" x14ac:dyDescent="0.2">
      <c r="A38" s="885" t="s">
        <v>62</v>
      </c>
      <c r="B38" s="84">
        <v>4566</v>
      </c>
      <c r="C38" s="57">
        <v>4447</v>
      </c>
      <c r="D38" s="57">
        <v>4140</v>
      </c>
      <c r="E38" s="86">
        <v>4128</v>
      </c>
      <c r="F38" s="239">
        <v>4198</v>
      </c>
      <c r="G38" s="203">
        <v>4065</v>
      </c>
      <c r="H38" s="57">
        <v>3772</v>
      </c>
      <c r="I38" s="260">
        <v>3747</v>
      </c>
      <c r="J38" s="239">
        <v>3447</v>
      </c>
      <c r="K38" s="57">
        <v>3767</v>
      </c>
      <c r="L38" s="57">
        <v>3338</v>
      </c>
      <c r="M38" s="260">
        <v>3185</v>
      </c>
      <c r="N38" s="239">
        <v>3149</v>
      </c>
      <c r="O38" s="57">
        <v>3331</v>
      </c>
      <c r="P38" s="57">
        <v>3232</v>
      </c>
      <c r="Q38" s="260">
        <v>3281</v>
      </c>
      <c r="R38" s="239">
        <v>3546</v>
      </c>
      <c r="S38" s="57">
        <v>3543</v>
      </c>
      <c r="T38" s="719">
        <v>3790</v>
      </c>
      <c r="U38" s="86">
        <v>3979</v>
      </c>
      <c r="V38" s="264">
        <v>4012</v>
      </c>
      <c r="W38" s="264">
        <v>5014</v>
      </c>
      <c r="X38" s="719">
        <v>4518</v>
      </c>
      <c r="Y38" s="432">
        <v>8656</v>
      </c>
      <c r="Z38" s="264">
        <v>8270</v>
      </c>
      <c r="AA38" s="264">
        <v>8272</v>
      </c>
      <c r="AB38" s="719">
        <v>8761</v>
      </c>
      <c r="AC38" s="432">
        <v>8766</v>
      </c>
      <c r="AD38" s="264">
        <v>6498</v>
      </c>
      <c r="AE38" s="772">
        <v>5790</v>
      </c>
      <c r="AF38" s="719">
        <v>5802</v>
      </c>
      <c r="AG38" s="432">
        <v>5814</v>
      </c>
      <c r="AH38" s="264">
        <v>5329</v>
      </c>
      <c r="AI38" s="772">
        <v>5341</v>
      </c>
      <c r="AJ38" s="719">
        <v>5354</v>
      </c>
      <c r="AK38" s="432">
        <v>6247</v>
      </c>
      <c r="AL38" s="264">
        <v>6223</v>
      </c>
      <c r="AM38" s="772">
        <v>7361</v>
      </c>
      <c r="AN38" s="719">
        <v>7363</v>
      </c>
      <c r="AO38" s="432">
        <v>7365</v>
      </c>
      <c r="AP38" s="264">
        <v>7366</v>
      </c>
      <c r="AQ38" s="772"/>
      <c r="AR38" s="719"/>
      <c r="AS38" s="432"/>
    </row>
    <row r="39" spans="1:45" s="2" customFormat="1" ht="24" x14ac:dyDescent="0.2">
      <c r="A39" s="885" t="s">
        <v>63</v>
      </c>
      <c r="B39" s="113">
        <v>29</v>
      </c>
      <c r="C39" s="114">
        <v>25</v>
      </c>
      <c r="D39" s="114">
        <v>26</v>
      </c>
      <c r="E39" s="115">
        <v>20</v>
      </c>
      <c r="F39" s="237">
        <v>22</v>
      </c>
      <c r="G39" s="201">
        <v>21</v>
      </c>
      <c r="H39" s="116" t="s">
        <v>107</v>
      </c>
      <c r="I39" s="274" t="s">
        <v>107</v>
      </c>
      <c r="J39" s="302" t="s">
        <v>107</v>
      </c>
      <c r="K39" s="116" t="s">
        <v>107</v>
      </c>
      <c r="L39" s="116" t="s">
        <v>107</v>
      </c>
      <c r="M39" s="274" t="s">
        <v>107</v>
      </c>
      <c r="N39" s="552">
        <v>0</v>
      </c>
      <c r="O39" s="116" t="s">
        <v>107</v>
      </c>
      <c r="P39" s="116" t="s">
        <v>107</v>
      </c>
      <c r="Q39" s="274" t="s">
        <v>107</v>
      </c>
      <c r="R39" s="552">
        <v>0</v>
      </c>
      <c r="S39" s="116" t="s">
        <v>107</v>
      </c>
      <c r="T39" s="721" t="s">
        <v>107</v>
      </c>
      <c r="U39" s="173" t="s">
        <v>107</v>
      </c>
      <c r="V39" s="773" t="s">
        <v>107</v>
      </c>
      <c r="W39" s="773" t="s">
        <v>107</v>
      </c>
      <c r="X39" s="773" t="s">
        <v>107</v>
      </c>
      <c r="Y39" s="933" t="s">
        <v>107</v>
      </c>
      <c r="Z39" s="773" t="s">
        <v>107</v>
      </c>
      <c r="AA39" s="773" t="s">
        <v>107</v>
      </c>
      <c r="AB39" s="773" t="s">
        <v>107</v>
      </c>
      <c r="AC39" s="933" t="s">
        <v>107</v>
      </c>
      <c r="AD39" s="773" t="s">
        <v>107</v>
      </c>
      <c r="AE39" s="780" t="s">
        <v>107</v>
      </c>
      <c r="AF39" s="982">
        <v>0</v>
      </c>
      <c r="AG39" s="933" t="s">
        <v>107</v>
      </c>
      <c r="AH39" s="773" t="s">
        <v>107</v>
      </c>
      <c r="AI39" s="780" t="s">
        <v>107</v>
      </c>
      <c r="AJ39" s="982">
        <v>0</v>
      </c>
      <c r="AK39" s="933"/>
      <c r="AL39" s="773" t="s">
        <v>107</v>
      </c>
      <c r="AM39" s="982">
        <v>0</v>
      </c>
      <c r="AN39" s="982">
        <v>0</v>
      </c>
      <c r="AO39" s="933" t="s">
        <v>107</v>
      </c>
      <c r="AP39" s="982">
        <v>0</v>
      </c>
      <c r="AQ39" s="982"/>
      <c r="AR39" s="982"/>
      <c r="AS39" s="933"/>
    </row>
    <row r="40" spans="1:45" s="2" customFormat="1" x14ac:dyDescent="0.2">
      <c r="A40" s="885" t="s">
        <v>290</v>
      </c>
      <c r="B40" s="113"/>
      <c r="C40" s="114"/>
      <c r="D40" s="114"/>
      <c r="E40" s="115"/>
      <c r="F40" s="237"/>
      <c r="G40" s="201"/>
      <c r="H40" s="116"/>
      <c r="I40" s="274"/>
      <c r="J40" s="302"/>
      <c r="K40" s="116"/>
      <c r="L40" s="116"/>
      <c r="M40" s="274"/>
      <c r="N40" s="552"/>
      <c r="O40" s="116"/>
      <c r="P40" s="116"/>
      <c r="Q40" s="274"/>
      <c r="R40" s="552"/>
      <c r="S40" s="116"/>
      <c r="T40" s="721"/>
      <c r="U40" s="173"/>
      <c r="V40" s="773"/>
      <c r="W40" s="773"/>
      <c r="X40" s="882"/>
      <c r="Y40" s="933">
        <v>43</v>
      </c>
      <c r="Z40" s="773">
        <v>31</v>
      </c>
      <c r="AA40" s="773">
        <v>30</v>
      </c>
      <c r="AB40" s="882">
        <v>28</v>
      </c>
      <c r="AC40" s="933">
        <v>22</v>
      </c>
      <c r="AD40" s="773">
        <v>22</v>
      </c>
      <c r="AE40" s="780">
        <v>18</v>
      </c>
      <c r="AF40" s="882">
        <v>20</v>
      </c>
      <c r="AG40" s="933">
        <v>15</v>
      </c>
      <c r="AH40" s="773">
        <v>15</v>
      </c>
      <c r="AI40" s="780">
        <v>9</v>
      </c>
      <c r="AJ40" s="882">
        <v>9</v>
      </c>
      <c r="AK40" s="933">
        <v>5</v>
      </c>
      <c r="AL40" s="773">
        <v>4</v>
      </c>
      <c r="AM40" s="982">
        <v>0</v>
      </c>
      <c r="AN40" s="982">
        <v>0</v>
      </c>
      <c r="AO40" s="933" t="s">
        <v>107</v>
      </c>
      <c r="AP40" s="982">
        <v>0</v>
      </c>
      <c r="AQ40" s="982"/>
      <c r="AR40" s="982"/>
      <c r="AS40" s="933"/>
    </row>
    <row r="41" spans="1:45" s="2" customFormat="1" x14ac:dyDescent="0.2">
      <c r="A41" s="885" t="s">
        <v>291</v>
      </c>
      <c r="B41" s="113"/>
      <c r="C41" s="114"/>
      <c r="D41" s="114"/>
      <c r="E41" s="115"/>
      <c r="F41" s="237"/>
      <c r="G41" s="201"/>
      <c r="H41" s="116"/>
      <c r="I41" s="274"/>
      <c r="J41" s="302"/>
      <c r="K41" s="116"/>
      <c r="L41" s="116"/>
      <c r="M41" s="274"/>
      <c r="N41" s="552"/>
      <c r="O41" s="116"/>
      <c r="P41" s="116"/>
      <c r="Q41" s="274"/>
      <c r="R41" s="552"/>
      <c r="S41" s="116"/>
      <c r="T41" s="721"/>
      <c r="U41" s="173"/>
      <c r="V41" s="773"/>
      <c r="W41" s="773"/>
      <c r="X41" s="882"/>
      <c r="Y41" s="933">
        <v>2293</v>
      </c>
      <c r="Z41" s="773">
        <v>2044</v>
      </c>
      <c r="AA41" s="773">
        <v>1867</v>
      </c>
      <c r="AB41" s="882">
        <v>1810</v>
      </c>
      <c r="AC41" s="933">
        <v>1659</v>
      </c>
      <c r="AD41" s="773">
        <v>1489</v>
      </c>
      <c r="AE41" s="780">
        <v>1379</v>
      </c>
      <c r="AF41" s="882">
        <v>1325</v>
      </c>
      <c r="AG41" s="933">
        <v>701</v>
      </c>
      <c r="AH41" s="773">
        <v>650</v>
      </c>
      <c r="AI41" s="780">
        <v>579</v>
      </c>
      <c r="AJ41" s="882">
        <v>502</v>
      </c>
      <c r="AK41" s="933">
        <v>450</v>
      </c>
      <c r="AL41" s="773">
        <v>390</v>
      </c>
      <c r="AM41" s="780">
        <v>337</v>
      </c>
      <c r="AN41" s="882">
        <v>285</v>
      </c>
      <c r="AO41" s="933">
        <v>282</v>
      </c>
      <c r="AP41" s="773">
        <v>199</v>
      </c>
      <c r="AQ41" s="780"/>
      <c r="AR41" s="882"/>
      <c r="AS41" s="933"/>
    </row>
    <row r="42" spans="1:45" s="2" customFormat="1" ht="13.7" customHeight="1" x14ac:dyDescent="0.2">
      <c r="A42" s="885" t="s">
        <v>64</v>
      </c>
      <c r="B42" s="84">
        <v>525</v>
      </c>
      <c r="C42" s="57">
        <v>466</v>
      </c>
      <c r="D42" s="57">
        <v>543</v>
      </c>
      <c r="E42" s="86">
        <v>522</v>
      </c>
      <c r="F42" s="236">
        <v>475</v>
      </c>
      <c r="G42" s="178">
        <v>466</v>
      </c>
      <c r="H42" s="57">
        <v>452</v>
      </c>
      <c r="I42" s="260">
        <v>459</v>
      </c>
      <c r="J42" s="236">
        <v>477</v>
      </c>
      <c r="K42" s="57">
        <v>447</v>
      </c>
      <c r="L42" s="57">
        <v>450</v>
      </c>
      <c r="M42" s="260">
        <v>474</v>
      </c>
      <c r="N42" s="236">
        <v>454</v>
      </c>
      <c r="O42" s="57">
        <v>451</v>
      </c>
      <c r="P42" s="57">
        <v>469</v>
      </c>
      <c r="Q42" s="260">
        <v>429</v>
      </c>
      <c r="R42" s="236">
        <v>425</v>
      </c>
      <c r="S42" s="57">
        <v>413</v>
      </c>
      <c r="T42" s="719">
        <v>380</v>
      </c>
      <c r="U42" s="86">
        <v>793</v>
      </c>
      <c r="V42" s="264">
        <v>993</v>
      </c>
      <c r="W42" s="264">
        <v>958</v>
      </c>
      <c r="X42" s="719">
        <v>798</v>
      </c>
      <c r="Y42" s="432">
        <v>1011</v>
      </c>
      <c r="Z42" s="264">
        <v>839</v>
      </c>
      <c r="AA42" s="264">
        <v>751</v>
      </c>
      <c r="AB42" s="719">
        <v>876</v>
      </c>
      <c r="AC42" s="432">
        <v>862</v>
      </c>
      <c r="AD42" s="264">
        <v>917</v>
      </c>
      <c r="AE42" s="772">
        <v>895</v>
      </c>
      <c r="AF42" s="719">
        <v>954</v>
      </c>
      <c r="AG42" s="432">
        <v>1085</v>
      </c>
      <c r="AH42" s="264">
        <v>1078</v>
      </c>
      <c r="AI42" s="772">
        <v>976</v>
      </c>
      <c r="AJ42" s="719">
        <v>790</v>
      </c>
      <c r="AK42" s="432">
        <v>753</v>
      </c>
      <c r="AL42" s="264">
        <v>862</v>
      </c>
      <c r="AM42" s="772">
        <v>858</v>
      </c>
      <c r="AN42" s="719">
        <v>885</v>
      </c>
      <c r="AO42" s="432">
        <v>923</v>
      </c>
      <c r="AP42" s="264">
        <v>857</v>
      </c>
      <c r="AQ42" s="772"/>
      <c r="AR42" s="719"/>
      <c r="AS42" s="432"/>
    </row>
    <row r="43" spans="1:45" s="2" customFormat="1" ht="13.7" customHeight="1" x14ac:dyDescent="0.2">
      <c r="A43" s="920" t="s">
        <v>65</v>
      </c>
      <c r="B43" s="108">
        <v>5120</v>
      </c>
      <c r="C43" s="109">
        <v>4938</v>
      </c>
      <c r="D43" s="109">
        <v>4709</v>
      </c>
      <c r="E43" s="110">
        <v>4670</v>
      </c>
      <c r="F43" s="238">
        <v>4695</v>
      </c>
      <c r="G43" s="202">
        <v>4552</v>
      </c>
      <c r="H43" s="109">
        <v>4224</v>
      </c>
      <c r="I43" s="275">
        <v>4206</v>
      </c>
      <c r="J43" s="238">
        <v>3924</v>
      </c>
      <c r="K43" s="109">
        <v>4214</v>
      </c>
      <c r="L43" s="109">
        <v>3788</v>
      </c>
      <c r="M43" s="275">
        <v>3659</v>
      </c>
      <c r="N43" s="238">
        <v>3603</v>
      </c>
      <c r="O43" s="109">
        <v>3782</v>
      </c>
      <c r="P43" s="109">
        <v>3701</v>
      </c>
      <c r="Q43" s="275">
        <v>3710</v>
      </c>
      <c r="R43" s="238">
        <v>3971</v>
      </c>
      <c r="S43" s="109">
        <v>3956</v>
      </c>
      <c r="T43" s="722">
        <v>4170</v>
      </c>
      <c r="U43" s="110">
        <v>4772</v>
      </c>
      <c r="V43" s="759">
        <v>5005</v>
      </c>
      <c r="W43" s="759">
        <v>5972</v>
      </c>
      <c r="X43" s="722">
        <v>5316</v>
      </c>
      <c r="Y43" s="934">
        <v>12003</v>
      </c>
      <c r="Z43" s="759">
        <v>11184</v>
      </c>
      <c r="AA43" s="759">
        <v>10920</v>
      </c>
      <c r="AB43" s="722">
        <v>11475</v>
      </c>
      <c r="AC43" s="934">
        <v>11309</v>
      </c>
      <c r="AD43" s="759">
        <v>8926</v>
      </c>
      <c r="AE43" s="1063">
        <v>8082</v>
      </c>
      <c r="AF43" s="722">
        <v>8101</v>
      </c>
      <c r="AG43" s="934">
        <v>7615</v>
      </c>
      <c r="AH43" s="759">
        <v>7072</v>
      </c>
      <c r="AI43" s="1063">
        <v>6905</v>
      </c>
      <c r="AJ43" s="722">
        <v>6655</v>
      </c>
      <c r="AK43" s="934">
        <v>7455</v>
      </c>
      <c r="AL43" s="759">
        <v>7479</v>
      </c>
      <c r="AM43" s="1063">
        <v>8556</v>
      </c>
      <c r="AN43" s="722">
        <v>8533</v>
      </c>
      <c r="AO43" s="934">
        <v>8570</v>
      </c>
      <c r="AP43" s="759">
        <v>8422</v>
      </c>
      <c r="AQ43" s="1063"/>
      <c r="AR43" s="722"/>
      <c r="AS43" s="934"/>
    </row>
    <row r="44" spans="1:45" s="2" customFormat="1" ht="10.15" customHeight="1" x14ac:dyDescent="0.2">
      <c r="A44" s="885"/>
      <c r="B44" s="84"/>
      <c r="C44" s="57"/>
      <c r="D44" s="57"/>
      <c r="E44" s="86"/>
      <c r="F44" s="236"/>
      <c r="G44" s="178"/>
      <c r="H44" s="57"/>
      <c r="I44" s="260"/>
      <c r="J44" s="236"/>
      <c r="K44" s="57"/>
      <c r="L44" s="57"/>
      <c r="M44" s="260"/>
      <c r="N44" s="236"/>
      <c r="O44" s="57"/>
      <c r="P44" s="57"/>
      <c r="Q44" s="260"/>
      <c r="R44" s="236"/>
      <c r="S44" s="57"/>
      <c r="T44" s="719"/>
      <c r="U44" s="86"/>
      <c r="V44" s="264"/>
      <c r="W44" s="264"/>
      <c r="X44" s="719"/>
      <c r="Y44" s="432"/>
      <c r="Z44" s="264"/>
      <c r="AA44" s="264"/>
      <c r="AB44" s="719"/>
      <c r="AC44" s="432"/>
      <c r="AD44" s="264"/>
      <c r="AE44" s="772"/>
      <c r="AF44" s="719"/>
      <c r="AG44" s="432"/>
      <c r="AH44" s="264"/>
      <c r="AI44" s="772"/>
      <c r="AJ44" s="719"/>
      <c r="AK44" s="432"/>
      <c r="AL44" s="264"/>
      <c r="AM44" s="772"/>
      <c r="AN44" s="719"/>
      <c r="AO44" s="432"/>
      <c r="AP44" s="264"/>
      <c r="AQ44" s="772"/>
      <c r="AR44" s="719"/>
      <c r="AS44" s="432"/>
    </row>
    <row r="45" spans="1:45" s="2" customFormat="1" ht="13.7" customHeight="1" x14ac:dyDescent="0.2">
      <c r="A45" s="885" t="s">
        <v>66</v>
      </c>
      <c r="B45" s="84">
        <v>207</v>
      </c>
      <c r="C45" s="57">
        <v>219</v>
      </c>
      <c r="D45" s="57">
        <v>226</v>
      </c>
      <c r="E45" s="86">
        <v>233</v>
      </c>
      <c r="F45" s="236">
        <v>246</v>
      </c>
      <c r="G45" s="178">
        <v>193</v>
      </c>
      <c r="H45" s="57">
        <v>203</v>
      </c>
      <c r="I45" s="260">
        <v>212</v>
      </c>
      <c r="J45" s="236">
        <v>186</v>
      </c>
      <c r="K45" s="57">
        <v>201</v>
      </c>
      <c r="L45" s="57">
        <v>217</v>
      </c>
      <c r="M45" s="260">
        <v>235</v>
      </c>
      <c r="N45" s="236">
        <v>248</v>
      </c>
      <c r="O45" s="57">
        <v>219</v>
      </c>
      <c r="P45" s="57">
        <v>236</v>
      </c>
      <c r="Q45" s="260">
        <v>245</v>
      </c>
      <c r="R45" s="236">
        <v>259</v>
      </c>
      <c r="S45" s="57">
        <v>228</v>
      </c>
      <c r="T45" s="719">
        <v>245</v>
      </c>
      <c r="U45" s="86">
        <v>263</v>
      </c>
      <c r="V45" s="264">
        <v>280</v>
      </c>
      <c r="W45" s="264">
        <v>250</v>
      </c>
      <c r="X45" s="719">
        <v>268</v>
      </c>
      <c r="Y45" s="432">
        <v>288</v>
      </c>
      <c r="Z45" s="264">
        <v>299</v>
      </c>
      <c r="AA45" s="264">
        <v>188</v>
      </c>
      <c r="AB45" s="719">
        <v>204</v>
      </c>
      <c r="AC45" s="432">
        <v>221</v>
      </c>
      <c r="AD45" s="264">
        <v>234</v>
      </c>
      <c r="AE45" s="772">
        <v>248</v>
      </c>
      <c r="AF45" s="719">
        <v>174</v>
      </c>
      <c r="AG45" s="432">
        <v>189</v>
      </c>
      <c r="AH45" s="264">
        <v>201</v>
      </c>
      <c r="AI45" s="772">
        <v>159</v>
      </c>
      <c r="AJ45" s="719">
        <v>172</v>
      </c>
      <c r="AK45" s="432">
        <v>185</v>
      </c>
      <c r="AL45" s="264">
        <v>190</v>
      </c>
      <c r="AM45" s="772">
        <v>195</v>
      </c>
      <c r="AN45" s="719">
        <v>205</v>
      </c>
      <c r="AO45" s="432">
        <v>214</v>
      </c>
      <c r="AP45" s="264">
        <v>222</v>
      </c>
      <c r="AQ45" s="772"/>
      <c r="AR45" s="719"/>
      <c r="AS45" s="432"/>
    </row>
    <row r="46" spans="1:45" s="2" customFormat="1" ht="13.7" customHeight="1" x14ac:dyDescent="0.2">
      <c r="A46" s="885" t="s">
        <v>67</v>
      </c>
      <c r="B46" s="84">
        <v>578</v>
      </c>
      <c r="C46" s="57">
        <v>358</v>
      </c>
      <c r="D46" s="57">
        <v>1079</v>
      </c>
      <c r="E46" s="86">
        <v>986</v>
      </c>
      <c r="F46" s="239">
        <v>1131</v>
      </c>
      <c r="G46" s="203">
        <v>1218</v>
      </c>
      <c r="H46" s="57">
        <v>1357</v>
      </c>
      <c r="I46" s="260">
        <v>1145</v>
      </c>
      <c r="J46" s="239">
        <v>1168</v>
      </c>
      <c r="K46" s="57">
        <v>1016</v>
      </c>
      <c r="L46" s="57">
        <v>1187</v>
      </c>
      <c r="M46" s="260">
        <v>1049</v>
      </c>
      <c r="N46" s="239">
        <v>1027</v>
      </c>
      <c r="O46" s="57">
        <v>1114</v>
      </c>
      <c r="P46" s="57">
        <v>1202</v>
      </c>
      <c r="Q46" s="260">
        <v>1301</v>
      </c>
      <c r="R46" s="239">
        <v>1024</v>
      </c>
      <c r="S46" s="57">
        <v>1026</v>
      </c>
      <c r="T46" s="719">
        <v>586</v>
      </c>
      <c r="U46" s="86">
        <v>538</v>
      </c>
      <c r="V46" s="264">
        <v>455</v>
      </c>
      <c r="W46" s="264">
        <v>651</v>
      </c>
      <c r="X46" s="719">
        <v>889</v>
      </c>
      <c r="Y46" s="432">
        <v>11515</v>
      </c>
      <c r="Z46" s="264">
        <v>11192</v>
      </c>
      <c r="AA46" s="264">
        <v>10881</v>
      </c>
      <c r="AB46" s="719">
        <v>10550</v>
      </c>
      <c r="AC46" s="432">
        <v>10935</v>
      </c>
      <c r="AD46" s="264">
        <v>12389</v>
      </c>
      <c r="AE46" s="772">
        <v>12584</v>
      </c>
      <c r="AF46" s="719">
        <v>12815</v>
      </c>
      <c r="AG46" s="432">
        <v>13527</v>
      </c>
      <c r="AH46" s="264">
        <v>13689</v>
      </c>
      <c r="AI46" s="772">
        <v>13730</v>
      </c>
      <c r="AJ46" s="719">
        <v>10633</v>
      </c>
      <c r="AK46" s="432">
        <v>10505</v>
      </c>
      <c r="AL46" s="264">
        <v>9741</v>
      </c>
      <c r="AM46" s="772">
        <v>9325</v>
      </c>
      <c r="AN46" s="719">
        <v>9390</v>
      </c>
      <c r="AO46" s="432">
        <v>9441</v>
      </c>
      <c r="AP46" s="264">
        <v>9036</v>
      </c>
      <c r="AQ46" s="772"/>
      <c r="AR46" s="719"/>
      <c r="AS46" s="432"/>
    </row>
    <row r="47" spans="1:45" s="2" customFormat="1" ht="13.7" customHeight="1" x14ac:dyDescent="0.2">
      <c r="A47" s="920" t="s">
        <v>68</v>
      </c>
      <c r="B47" s="108">
        <v>785</v>
      </c>
      <c r="C47" s="109">
        <v>577</v>
      </c>
      <c r="D47" s="109">
        <v>1305</v>
      </c>
      <c r="E47" s="110">
        <v>1219</v>
      </c>
      <c r="F47" s="238">
        <v>1377</v>
      </c>
      <c r="G47" s="202">
        <v>1411</v>
      </c>
      <c r="H47" s="109">
        <v>1560</v>
      </c>
      <c r="I47" s="275">
        <v>1357</v>
      </c>
      <c r="J47" s="238">
        <v>1354</v>
      </c>
      <c r="K47" s="109">
        <v>1217</v>
      </c>
      <c r="L47" s="109">
        <v>1404</v>
      </c>
      <c r="M47" s="275">
        <v>1284</v>
      </c>
      <c r="N47" s="238">
        <v>1275</v>
      </c>
      <c r="O47" s="109">
        <v>1333</v>
      </c>
      <c r="P47" s="109">
        <v>1438</v>
      </c>
      <c r="Q47" s="275">
        <v>1546</v>
      </c>
      <c r="R47" s="238">
        <v>1283</v>
      </c>
      <c r="S47" s="109">
        <v>1254</v>
      </c>
      <c r="T47" s="722">
        <v>831</v>
      </c>
      <c r="U47" s="110">
        <v>801</v>
      </c>
      <c r="V47" s="759">
        <v>735</v>
      </c>
      <c r="W47" s="759">
        <v>901</v>
      </c>
      <c r="X47" s="722">
        <v>1157</v>
      </c>
      <c r="Y47" s="934">
        <v>11803</v>
      </c>
      <c r="Z47" s="759">
        <v>11491</v>
      </c>
      <c r="AA47" s="759">
        <v>11069</v>
      </c>
      <c r="AB47" s="722">
        <v>10754</v>
      </c>
      <c r="AC47" s="934">
        <v>11156</v>
      </c>
      <c r="AD47" s="759">
        <v>12623</v>
      </c>
      <c r="AE47" s="1063">
        <v>12832</v>
      </c>
      <c r="AF47" s="722">
        <v>12989</v>
      </c>
      <c r="AG47" s="934">
        <v>13716</v>
      </c>
      <c r="AH47" s="759">
        <v>13890</v>
      </c>
      <c r="AI47" s="1063">
        <v>13889</v>
      </c>
      <c r="AJ47" s="722">
        <v>10805</v>
      </c>
      <c r="AK47" s="934">
        <v>10690</v>
      </c>
      <c r="AL47" s="759">
        <v>9931</v>
      </c>
      <c r="AM47" s="1063">
        <v>9520</v>
      </c>
      <c r="AN47" s="722">
        <v>9595</v>
      </c>
      <c r="AO47" s="934">
        <v>9655</v>
      </c>
      <c r="AP47" s="759">
        <v>9258</v>
      </c>
      <c r="AQ47" s="1063"/>
      <c r="AR47" s="722"/>
      <c r="AS47" s="934"/>
    </row>
    <row r="48" spans="1:45" s="2" customFormat="1" ht="10.15" customHeight="1" x14ac:dyDescent="0.2">
      <c r="A48" s="885"/>
      <c r="B48" s="84"/>
      <c r="C48" s="57"/>
      <c r="D48" s="57"/>
      <c r="E48" s="86"/>
      <c r="F48" s="240"/>
      <c r="G48" s="204"/>
      <c r="H48" s="57"/>
      <c r="I48" s="260"/>
      <c r="J48" s="240"/>
      <c r="K48" s="57"/>
      <c r="L48" s="57"/>
      <c r="M48" s="260"/>
      <c r="N48" s="240"/>
      <c r="O48" s="57"/>
      <c r="P48" s="57"/>
      <c r="Q48" s="260"/>
      <c r="R48" s="240"/>
      <c r="S48" s="57"/>
      <c r="T48" s="719"/>
      <c r="U48" s="86"/>
      <c r="V48" s="264"/>
      <c r="W48" s="264"/>
      <c r="X48" s="719"/>
      <c r="Y48" s="432"/>
      <c r="Z48" s="264"/>
      <c r="AA48" s="264"/>
      <c r="AB48" s="719"/>
      <c r="AC48" s="432"/>
      <c r="AD48" s="264"/>
      <c r="AE48" s="772"/>
      <c r="AF48" s="719"/>
      <c r="AG48" s="432"/>
      <c r="AH48" s="264"/>
      <c r="AI48" s="772"/>
      <c r="AJ48" s="719"/>
      <c r="AK48" s="432"/>
      <c r="AL48" s="264"/>
      <c r="AM48" s="772"/>
      <c r="AN48" s="719"/>
      <c r="AO48" s="432"/>
      <c r="AP48" s="264"/>
      <c r="AQ48" s="772"/>
      <c r="AR48" s="719"/>
      <c r="AS48" s="432"/>
    </row>
    <row r="49" spans="1:45" s="2" customFormat="1" ht="13.7" customHeight="1" thickBot="1" x14ac:dyDescent="0.25">
      <c r="A49" s="143" t="s">
        <v>69</v>
      </c>
      <c r="B49" s="126">
        <v>8073</v>
      </c>
      <c r="C49" s="127">
        <v>7556</v>
      </c>
      <c r="D49" s="127">
        <v>7911</v>
      </c>
      <c r="E49" s="128">
        <v>7637</v>
      </c>
      <c r="F49" s="241">
        <v>7753</v>
      </c>
      <c r="G49" s="205">
        <v>7798</v>
      </c>
      <c r="H49" s="127">
        <v>7014</v>
      </c>
      <c r="I49" s="262">
        <v>6612</v>
      </c>
      <c r="J49" s="241">
        <v>6682</v>
      </c>
      <c r="K49" s="127">
        <v>6536</v>
      </c>
      <c r="L49" s="127">
        <v>6501</v>
      </c>
      <c r="M49" s="262">
        <v>6439</v>
      </c>
      <c r="N49" s="241">
        <v>6281</v>
      </c>
      <c r="O49" s="127">
        <v>6296</v>
      </c>
      <c r="P49" s="127">
        <v>6744</v>
      </c>
      <c r="Q49" s="262">
        <v>6449</v>
      </c>
      <c r="R49" s="241">
        <v>6489</v>
      </c>
      <c r="S49" s="127">
        <v>6496</v>
      </c>
      <c r="T49" s="724">
        <v>6266</v>
      </c>
      <c r="U49" s="128">
        <v>6893</v>
      </c>
      <c r="V49" s="774">
        <v>7065</v>
      </c>
      <c r="W49" s="774">
        <v>8193</v>
      </c>
      <c r="X49" s="724">
        <v>8250</v>
      </c>
      <c r="Y49" s="936">
        <v>26354</v>
      </c>
      <c r="Z49" s="774">
        <v>25373</v>
      </c>
      <c r="AA49" s="774">
        <v>24581</v>
      </c>
      <c r="AB49" s="724">
        <v>24792</v>
      </c>
      <c r="AC49" s="936">
        <v>24898</v>
      </c>
      <c r="AD49" s="774">
        <v>23614</v>
      </c>
      <c r="AE49" s="1061">
        <v>23628</v>
      </c>
      <c r="AF49" s="724">
        <v>23793</v>
      </c>
      <c r="AG49" s="936">
        <v>24049</v>
      </c>
      <c r="AH49" s="774">
        <v>24127</v>
      </c>
      <c r="AI49" s="1061">
        <v>22644</v>
      </c>
      <c r="AJ49" s="724">
        <v>21056</v>
      </c>
      <c r="AK49" s="936">
        <v>21530</v>
      </c>
      <c r="AL49" s="774">
        <v>20672</v>
      </c>
      <c r="AM49" s="1061">
        <v>21059</v>
      </c>
      <c r="AN49" s="724">
        <v>21254</v>
      </c>
      <c r="AO49" s="936">
        <v>20016</v>
      </c>
      <c r="AP49" s="774">
        <v>19511</v>
      </c>
      <c r="AQ49" s="1061"/>
      <c r="AR49" s="724"/>
      <c r="AS49" s="936"/>
    </row>
    <row r="50" spans="1:45" s="2" customFormat="1" x14ac:dyDescent="0.2"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</row>
    <row r="51" spans="1:45" s="2" customFormat="1" x14ac:dyDescent="0.2">
      <c r="A51" s="937" t="s">
        <v>295</v>
      </c>
      <c r="B51" s="372" t="s">
        <v>296</v>
      </c>
      <c r="Y51" s="94"/>
      <c r="AC51" s="94"/>
      <c r="AE51" s="94"/>
      <c r="AG51" s="94"/>
      <c r="AI51" s="94"/>
      <c r="AK51" s="94"/>
      <c r="AM51" s="94"/>
      <c r="AO51" s="94"/>
      <c r="AQ51" s="94"/>
      <c r="AS51" s="94"/>
    </row>
    <row r="52" spans="1:45" s="2" customFormat="1" x14ac:dyDescent="0.2">
      <c r="A52" s="937" t="s">
        <v>292</v>
      </c>
      <c r="B52" s="372" t="s">
        <v>244</v>
      </c>
      <c r="Y52" s="94"/>
      <c r="AC52" s="94"/>
      <c r="AE52" s="94"/>
      <c r="AG52" s="94"/>
      <c r="AI52" s="94"/>
      <c r="AK52" s="94"/>
      <c r="AM52" s="94"/>
      <c r="AO52" s="94"/>
      <c r="AQ52" s="94"/>
      <c r="AS52" s="94"/>
    </row>
    <row r="53" spans="1:45" s="2" customFormat="1" ht="24" x14ac:dyDescent="0.2">
      <c r="A53" s="937" t="s">
        <v>293</v>
      </c>
      <c r="B53" s="372" t="s">
        <v>258</v>
      </c>
      <c r="AE53" s="94"/>
      <c r="AI53" s="94"/>
      <c r="AM53" s="94"/>
      <c r="AQ53" s="94"/>
    </row>
    <row r="54" spans="1:45" s="2" customFormat="1" x14ac:dyDescent="0.2">
      <c r="A54" s="938" t="s">
        <v>294</v>
      </c>
      <c r="B54" s="372" t="s">
        <v>259</v>
      </c>
      <c r="AE54" s="94"/>
      <c r="AI54" s="94"/>
      <c r="AM54" s="94"/>
      <c r="AQ54" s="94"/>
    </row>
    <row r="55" spans="1:45" x14ac:dyDescent="0.2">
      <c r="A55" s="88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AE55" s="144"/>
      <c r="AI55" s="144"/>
      <c r="AM55" s="144"/>
      <c r="AQ55" s="144"/>
    </row>
    <row r="56" spans="1:45" x14ac:dyDescent="0.2">
      <c r="A56" s="885"/>
    </row>
  </sheetData>
  <customSheetViews>
    <customSheetView guid="{8A3FF670-BD86-44B8-80D6-F16ECD9AAB7E}">
      <selection activeCell="L39" sqref="L39"/>
      <pageMargins left="0.7" right="0.7" top="0.75" bottom="0.75" header="0.3" footer="0.3"/>
      <pageSetup scale="79" orientation="portrait" verticalDpi="1200" r:id="rId1"/>
    </customSheetView>
    <customSheetView guid="{3AEE86E9-9A50-484E-B189-6F484AA443A0}">
      <selection activeCell="O21" sqref="O21"/>
      <pageMargins left="0.7" right="0.7" top="0.75" bottom="0.75" header="0.3" footer="0.3"/>
      <pageSetup scale="79" orientation="portrait" verticalDpi="1200" r:id="rId2"/>
    </customSheetView>
  </customSheetViews>
  <phoneticPr fontId="15" type="noConversion"/>
  <pageMargins left="0.2" right="0.2" top="0.5" bottom="0.5" header="0" footer="0"/>
  <pageSetup orientation="portrait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BF116"/>
  <sheetViews>
    <sheetView zoomScale="85" zoomScaleNormal="85" workbookViewId="0">
      <pane xSplit="1" ySplit="5" topLeftCell="AG63" activePane="bottomRight" state="frozen"/>
      <selection pane="topRight" activeCell="B1" sqref="B1"/>
      <selection pane="bottomLeft" activeCell="A6" sqref="A6"/>
      <selection pane="bottomRight" activeCell="BI73" sqref="BI73"/>
    </sheetView>
  </sheetViews>
  <sheetFormatPr defaultRowHeight="12.75" outlineLevelCol="1" x14ac:dyDescent="0.2"/>
  <cols>
    <col min="1" max="1" width="63.5703125" style="39" customWidth="1"/>
    <col min="2" max="5" width="9.28515625" hidden="1" customWidth="1"/>
    <col min="6" max="6" width="9.42578125" hidden="1" customWidth="1"/>
    <col min="7" max="7" width="9.42578125" style="191" hidden="1" customWidth="1"/>
    <col min="8" max="8" width="9.42578125" style="177" hidden="1" customWidth="1"/>
    <col min="9" max="13" width="9.42578125" style="272" hidden="1" customWidth="1"/>
    <col min="14" max="17" width="9.42578125" style="272" hidden="1" customWidth="1" outlineLevel="1"/>
    <col min="18" max="21" width="9.42578125" style="272" customWidth="1" outlineLevel="1"/>
    <col min="22" max="22" width="0.28515625" style="272" customWidth="1" outlineLevel="1"/>
    <col min="23" max="43" width="9.42578125" style="272" customWidth="1" outlineLevel="1"/>
    <col min="44" max="46" width="9.42578125" style="272" hidden="1" customWidth="1" outlineLevel="1"/>
    <col min="47" max="47" width="2.7109375" customWidth="1"/>
    <col min="48" max="48" width="9.140625" customWidth="1"/>
    <col min="49" max="57" width="9.140625" style="272" customWidth="1"/>
    <col min="58" max="58" width="0" style="272" hidden="1" customWidth="1"/>
  </cols>
  <sheetData>
    <row r="1" spans="1:58" ht="15" x14ac:dyDescent="0.25">
      <c r="A1" s="1" t="s">
        <v>0</v>
      </c>
      <c r="D1" s="303"/>
    </row>
    <row r="2" spans="1:58" ht="15.75" thickBot="1" x14ac:dyDescent="0.3">
      <c r="A2" s="1" t="s">
        <v>115</v>
      </c>
    </row>
    <row r="3" spans="1:58" s="3" customFormat="1" ht="14.25" customHeight="1" thickBot="1" x14ac:dyDescent="0.25">
      <c r="A3" s="20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5" t="s">
        <v>112</v>
      </c>
      <c r="G3" s="253" t="s">
        <v>120</v>
      </c>
      <c r="H3" s="253" t="s">
        <v>128</v>
      </c>
      <c r="I3" s="182" t="s">
        <v>129</v>
      </c>
      <c r="J3" s="185" t="s">
        <v>136</v>
      </c>
      <c r="K3" s="424" t="s">
        <v>140</v>
      </c>
      <c r="L3" s="253" t="s">
        <v>141</v>
      </c>
      <c r="M3" s="182" t="s">
        <v>142</v>
      </c>
      <c r="N3" s="185" t="s">
        <v>209</v>
      </c>
      <c r="O3" s="253" t="s">
        <v>210</v>
      </c>
      <c r="P3" s="253" t="s">
        <v>211</v>
      </c>
      <c r="Q3" s="182" t="s">
        <v>212</v>
      </c>
      <c r="R3" s="185" t="s">
        <v>219</v>
      </c>
      <c r="S3" s="253" t="s">
        <v>220</v>
      </c>
      <c r="T3" s="253" t="s">
        <v>221</v>
      </c>
      <c r="U3" s="809" t="s">
        <v>222</v>
      </c>
      <c r="V3" s="182" t="s">
        <v>222</v>
      </c>
      <c r="W3" s="826" t="s">
        <v>235</v>
      </c>
      <c r="X3" s="182" t="s">
        <v>236</v>
      </c>
      <c r="Y3" s="689" t="s">
        <v>237</v>
      </c>
      <c r="Z3" s="689" t="s">
        <v>238</v>
      </c>
      <c r="AA3" s="826" t="s">
        <v>280</v>
      </c>
      <c r="AB3" s="182" t="s">
        <v>281</v>
      </c>
      <c r="AC3" s="689" t="s">
        <v>282</v>
      </c>
      <c r="AD3" s="689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475" t="s">
        <v>324</v>
      </c>
      <c r="AK3" s="475" t="s">
        <v>325</v>
      </c>
      <c r="AL3" s="180" t="s">
        <v>326</v>
      </c>
      <c r="AM3" s="474" t="s">
        <v>346</v>
      </c>
      <c r="AN3" s="475" t="s">
        <v>355</v>
      </c>
      <c r="AO3" s="475" t="s">
        <v>356</v>
      </c>
      <c r="AP3" s="180" t="s">
        <v>357</v>
      </c>
      <c r="AQ3" s="474" t="s">
        <v>362</v>
      </c>
      <c r="AR3" s="475" t="s">
        <v>363</v>
      </c>
      <c r="AS3" s="475" t="s">
        <v>364</v>
      </c>
      <c r="AT3" s="180" t="s">
        <v>365</v>
      </c>
      <c r="AV3" s="15">
        <v>2010</v>
      </c>
      <c r="AW3" s="15">
        <v>2011</v>
      </c>
      <c r="AX3" s="15">
        <v>2012</v>
      </c>
      <c r="AY3" s="15">
        <v>2013</v>
      </c>
      <c r="AZ3" s="15">
        <v>2014</v>
      </c>
      <c r="BA3" s="15">
        <v>2015</v>
      </c>
      <c r="BB3" s="15">
        <v>2016</v>
      </c>
      <c r="BC3" s="15">
        <v>2017</v>
      </c>
      <c r="BD3" s="15">
        <v>2018</v>
      </c>
      <c r="BE3" s="15">
        <v>2019</v>
      </c>
      <c r="BF3" s="15">
        <v>2020</v>
      </c>
    </row>
    <row r="4" spans="1:58" s="2" customFormat="1" ht="14.25" customHeight="1" x14ac:dyDescent="0.2">
      <c r="A4" s="38"/>
      <c r="B4" s="4"/>
      <c r="C4" s="26"/>
      <c r="D4" s="26"/>
      <c r="E4" s="30"/>
      <c r="F4" s="236"/>
      <c r="G4" s="178"/>
      <c r="H4" s="26"/>
      <c r="I4" s="138"/>
      <c r="J4" s="236"/>
      <c r="K4" s="178"/>
      <c r="L4" s="26"/>
      <c r="M4" s="138"/>
      <c r="N4" s="236"/>
      <c r="O4" s="26"/>
      <c r="P4" s="26"/>
      <c r="Q4" s="138"/>
      <c r="R4" s="236"/>
      <c r="S4" s="26"/>
      <c r="T4" s="26"/>
      <c r="U4" s="273"/>
      <c r="V4" s="138"/>
      <c r="W4" s="827"/>
      <c r="X4" s="775"/>
      <c r="Y4" s="32"/>
      <c r="Z4" s="138"/>
      <c r="AA4" s="827"/>
      <c r="AB4" s="775"/>
      <c r="AC4" s="32"/>
      <c r="AD4" s="138"/>
      <c r="AE4" s="827"/>
      <c r="AF4" s="775"/>
      <c r="AG4" s="32"/>
      <c r="AH4" s="138"/>
      <c r="AI4" s="827"/>
      <c r="AJ4" s="775"/>
      <c r="AK4" s="32"/>
      <c r="AL4" s="138"/>
      <c r="AM4" s="827"/>
      <c r="AN4" s="775"/>
      <c r="AO4" s="32"/>
      <c r="AP4" s="138"/>
      <c r="AQ4" s="827"/>
      <c r="AR4" s="775"/>
      <c r="AS4" s="32"/>
      <c r="AT4" s="138"/>
      <c r="AV4" s="538"/>
      <c r="AW4" s="117"/>
      <c r="AX4" s="117"/>
      <c r="AY4" s="117"/>
      <c r="AZ4" s="538"/>
      <c r="BA4" s="117"/>
      <c r="BB4" s="117"/>
      <c r="BC4" s="117"/>
      <c r="BD4" s="117"/>
      <c r="BE4" s="117"/>
      <c r="BF4" s="117"/>
    </row>
    <row r="5" spans="1:58" s="2" customFormat="1" ht="13.7" customHeight="1" x14ac:dyDescent="0.2">
      <c r="A5" s="35" t="s">
        <v>70</v>
      </c>
      <c r="B5" s="4"/>
      <c r="C5" s="26"/>
      <c r="D5" s="26"/>
      <c r="E5" s="30"/>
      <c r="F5" s="236"/>
      <c r="G5" s="178"/>
      <c r="H5" s="26"/>
      <c r="I5" s="138"/>
      <c r="J5" s="236"/>
      <c r="K5" s="178"/>
      <c r="L5" s="26"/>
      <c r="M5" s="138"/>
      <c r="N5" s="236"/>
      <c r="O5" s="26"/>
      <c r="P5" s="26"/>
      <c r="Q5" s="138"/>
      <c r="R5" s="236"/>
      <c r="S5" s="26"/>
      <c r="T5" s="26"/>
      <c r="U5" s="273"/>
      <c r="V5" s="138"/>
      <c r="W5" s="828"/>
      <c r="X5" s="758"/>
      <c r="Y5" s="26"/>
      <c r="Z5" s="138"/>
      <c r="AA5" s="828"/>
      <c r="AB5" s="758"/>
      <c r="AC5" s="26"/>
      <c r="AD5" s="138"/>
      <c r="AE5" s="828"/>
      <c r="AF5" s="758"/>
      <c r="AG5" s="26"/>
      <c r="AH5" s="138"/>
      <c r="AI5" s="828"/>
      <c r="AJ5" s="758"/>
      <c r="AK5" s="26"/>
      <c r="AL5" s="138"/>
      <c r="AM5" s="828"/>
      <c r="AN5" s="758"/>
      <c r="AO5" s="26"/>
      <c r="AP5" s="138"/>
      <c r="AQ5" s="828"/>
      <c r="AR5" s="758"/>
      <c r="AS5" s="26"/>
      <c r="AT5" s="138"/>
      <c r="AV5" s="539"/>
      <c r="AW5" s="64"/>
      <c r="AX5" s="64"/>
      <c r="AY5" s="64"/>
      <c r="AZ5" s="539"/>
      <c r="BA5" s="64"/>
      <c r="BB5" s="64"/>
      <c r="BC5" s="64"/>
      <c r="BD5" s="64"/>
      <c r="BE5" s="64"/>
      <c r="BF5" s="64"/>
    </row>
    <row r="6" spans="1:58" s="2" customFormat="1" ht="13.7" customHeight="1" x14ac:dyDescent="0.2">
      <c r="A6" s="36" t="s">
        <v>29</v>
      </c>
      <c r="B6" s="651">
        <v>-336</v>
      </c>
      <c r="C6" s="652">
        <v>-350</v>
      </c>
      <c r="D6" s="652">
        <v>376</v>
      </c>
      <c r="E6" s="653">
        <v>-96</v>
      </c>
      <c r="F6" s="651">
        <v>201</v>
      </c>
      <c r="G6" s="652">
        <v>97</v>
      </c>
      <c r="H6" s="652">
        <v>311</v>
      </c>
      <c r="I6" s="653">
        <v>-173</v>
      </c>
      <c r="J6" s="108">
        <v>-11</v>
      </c>
      <c r="K6" s="192">
        <v>-74</v>
      </c>
      <c r="L6" s="109">
        <v>131</v>
      </c>
      <c r="M6" s="275">
        <v>-98</v>
      </c>
      <c r="N6" s="108">
        <v>-1</v>
      </c>
      <c r="O6" s="109">
        <v>129</v>
      </c>
      <c r="P6" s="109">
        <v>172</v>
      </c>
      <c r="Q6" s="590">
        <v>115</v>
      </c>
      <c r="R6" s="108">
        <v>124</v>
      </c>
      <c r="S6" s="109">
        <v>178</v>
      </c>
      <c r="T6" s="109">
        <v>138</v>
      </c>
      <c r="U6" s="810">
        <v>167</v>
      </c>
      <c r="V6" s="590"/>
      <c r="W6" s="829">
        <v>-90</v>
      </c>
      <c r="X6" s="759">
        <v>321</v>
      </c>
      <c r="Y6" s="109">
        <v>379</v>
      </c>
      <c r="Z6" s="275">
        <v>989</v>
      </c>
      <c r="AA6" s="829">
        <v>-387</v>
      </c>
      <c r="AB6" s="759">
        <v>1</v>
      </c>
      <c r="AC6" s="109">
        <v>108</v>
      </c>
      <c r="AD6" s="275">
        <v>537</v>
      </c>
      <c r="AE6" s="829">
        <v>1318</v>
      </c>
      <c r="AF6" s="759">
        <v>63</v>
      </c>
      <c r="AG6" s="109">
        <v>123</v>
      </c>
      <c r="AH6" s="275">
        <v>768</v>
      </c>
      <c r="AI6" s="829">
        <v>70</v>
      </c>
      <c r="AJ6" s="759">
        <v>66</v>
      </c>
      <c r="AK6" s="109">
        <v>1833</v>
      </c>
      <c r="AL6" s="299">
        <v>289</v>
      </c>
      <c r="AM6" s="829">
        <v>-16</v>
      </c>
      <c r="AN6" s="759">
        <v>46</v>
      </c>
      <c r="AO6" s="1147">
        <v>119</v>
      </c>
      <c r="AP6" s="1148">
        <v>123</v>
      </c>
      <c r="AQ6" s="829">
        <v>-13</v>
      </c>
      <c r="AR6" s="759"/>
      <c r="AS6" s="1147"/>
      <c r="AT6" s="1148"/>
      <c r="AV6" s="540">
        <v>-406</v>
      </c>
      <c r="AW6" s="118">
        <f>F6+G6+H6+I6</f>
        <v>436</v>
      </c>
      <c r="AX6" s="120">
        <v>-52</v>
      </c>
      <c r="AY6" s="120">
        <f>SUM(N6:Q6)</f>
        <v>415</v>
      </c>
      <c r="AZ6" s="544">
        <f>SUM(R6:U6)</f>
        <v>607</v>
      </c>
      <c r="BA6" s="120">
        <f>SUM(W6:Z6)</f>
        <v>1599</v>
      </c>
      <c r="BB6" s="120">
        <v>259</v>
      </c>
      <c r="BC6" s="120">
        <v>2272</v>
      </c>
      <c r="BD6" s="1104">
        <v>2258</v>
      </c>
      <c r="BE6" s="1104">
        <f>SUM(AM6:AP6)</f>
        <v>272</v>
      </c>
      <c r="BF6" s="1104">
        <f>SUM(AQ6:AT6)</f>
        <v>-13</v>
      </c>
    </row>
    <row r="7" spans="1:58" s="2" customFormat="1" ht="6" customHeight="1" x14ac:dyDescent="0.2">
      <c r="A7" s="37"/>
      <c r="B7" s="84"/>
      <c r="C7" s="57"/>
      <c r="D7" s="57"/>
      <c r="E7" s="86"/>
      <c r="F7" s="84"/>
      <c r="G7" s="57"/>
      <c r="H7" s="57"/>
      <c r="I7" s="86"/>
      <c r="J7" s="236"/>
      <c r="K7" s="178"/>
      <c r="L7" s="57"/>
      <c r="M7" s="260"/>
      <c r="N7" s="236"/>
      <c r="O7" s="57"/>
      <c r="P7" s="57"/>
      <c r="Q7" s="591"/>
      <c r="R7" s="236"/>
      <c r="S7" s="57"/>
      <c r="T7" s="57"/>
      <c r="U7" s="811"/>
      <c r="V7" s="591"/>
      <c r="W7" s="830"/>
      <c r="X7" s="264"/>
      <c r="Y7" s="57"/>
      <c r="Z7" s="260"/>
      <c r="AA7" s="830"/>
      <c r="AB7" s="264"/>
      <c r="AC7" s="57"/>
      <c r="AD7" s="260"/>
      <c r="AE7" s="830"/>
      <c r="AF7" s="264"/>
      <c r="AG7" s="57"/>
      <c r="AH7" s="260"/>
      <c r="AI7" s="830"/>
      <c r="AJ7" s="264"/>
      <c r="AK7" s="57"/>
      <c r="AL7" s="300"/>
      <c r="AM7" s="830"/>
      <c r="AN7" s="264"/>
      <c r="AO7" s="57"/>
      <c r="AP7" s="300"/>
      <c r="AQ7" s="830"/>
      <c r="AR7" s="264"/>
      <c r="AS7" s="57"/>
      <c r="AT7" s="300"/>
      <c r="AV7" s="55"/>
      <c r="AW7" s="66"/>
      <c r="AX7" s="71"/>
      <c r="AY7" s="71"/>
      <c r="AZ7" s="72"/>
      <c r="BA7" s="71"/>
      <c r="BB7" s="71"/>
      <c r="BC7" s="71"/>
      <c r="BD7" s="509"/>
      <c r="BE7" s="509"/>
      <c r="BF7" s="509"/>
    </row>
    <row r="8" spans="1:58" s="153" customFormat="1" ht="25.5" customHeight="1" x14ac:dyDescent="0.2">
      <c r="A8" s="146" t="s">
        <v>71</v>
      </c>
      <c r="B8" s="80">
        <v>-12</v>
      </c>
      <c r="C8" s="69">
        <v>-13</v>
      </c>
      <c r="D8" s="69">
        <v>-23</v>
      </c>
      <c r="E8" s="70">
        <v>-11</v>
      </c>
      <c r="F8" s="80">
        <v>-13</v>
      </c>
      <c r="G8" s="69">
        <v>2</v>
      </c>
      <c r="H8" s="69">
        <v>-421</v>
      </c>
      <c r="I8" s="70">
        <v>-2</v>
      </c>
      <c r="J8" s="628">
        <v>-1</v>
      </c>
      <c r="K8" s="427" t="s">
        <v>107</v>
      </c>
      <c r="L8" s="114" t="s">
        <v>107</v>
      </c>
      <c r="M8" s="274" t="s">
        <v>107</v>
      </c>
      <c r="N8" s="554">
        <v>0</v>
      </c>
      <c r="O8" s="605" t="s">
        <v>107</v>
      </c>
      <c r="P8" s="606" t="s">
        <v>107</v>
      </c>
      <c r="Q8" s="604" t="s">
        <v>107</v>
      </c>
      <c r="R8" s="554">
        <v>0</v>
      </c>
      <c r="S8" s="605" t="s">
        <v>107</v>
      </c>
      <c r="T8" s="606" t="s">
        <v>107</v>
      </c>
      <c r="U8" s="812" t="s">
        <v>107</v>
      </c>
      <c r="V8" s="604"/>
      <c r="W8" s="864" t="s">
        <v>107</v>
      </c>
      <c r="X8" s="776" t="s">
        <v>107</v>
      </c>
      <c r="Y8" s="776" t="s">
        <v>107</v>
      </c>
      <c r="Z8" s="604" t="s">
        <v>107</v>
      </c>
      <c r="AA8" s="864" t="s">
        <v>107</v>
      </c>
      <c r="AB8" s="776" t="s">
        <v>107</v>
      </c>
      <c r="AC8" s="776" t="s">
        <v>107</v>
      </c>
      <c r="AD8" s="604" t="s">
        <v>107</v>
      </c>
      <c r="AE8" s="864" t="s">
        <v>107</v>
      </c>
      <c r="AF8" s="776" t="s">
        <v>107</v>
      </c>
      <c r="AG8" s="1075">
        <v>0</v>
      </c>
      <c r="AH8" s="604" t="s">
        <v>107</v>
      </c>
      <c r="AI8" s="864" t="s">
        <v>107</v>
      </c>
      <c r="AJ8" s="776" t="s">
        <v>107</v>
      </c>
      <c r="AK8" s="1075">
        <v>0</v>
      </c>
      <c r="AL8" s="602" t="s">
        <v>107</v>
      </c>
      <c r="AM8" s="864" t="s">
        <v>107</v>
      </c>
      <c r="AN8" s="1075">
        <v>0</v>
      </c>
      <c r="AO8" s="1075">
        <v>0</v>
      </c>
      <c r="AP8" s="602">
        <v>0</v>
      </c>
      <c r="AQ8" s="864">
        <v>0</v>
      </c>
      <c r="AR8" s="1075"/>
      <c r="AS8" s="1075"/>
      <c r="AT8" s="602"/>
      <c r="AV8" s="541">
        <v>-59</v>
      </c>
      <c r="AW8" s="154">
        <f>F8+G8+H8+I8</f>
        <v>-434</v>
      </c>
      <c r="AX8" s="71">
        <v>-1</v>
      </c>
      <c r="AY8" s="602" t="s">
        <v>107</v>
      </c>
      <c r="AZ8" s="607">
        <f>SUM(R8:U8)</f>
        <v>0</v>
      </c>
      <c r="BA8" s="602">
        <f>SUM(W8:Z8)</f>
        <v>0</v>
      </c>
      <c r="BB8" s="602">
        <v>0</v>
      </c>
      <c r="BC8" s="602" t="s">
        <v>107</v>
      </c>
      <c r="BD8" s="602" t="s">
        <v>107</v>
      </c>
      <c r="BE8" s="602">
        <f>SUM(AM8:AP8)</f>
        <v>0</v>
      </c>
      <c r="BF8" s="602">
        <f>SUM(AQ8:AT8)</f>
        <v>0</v>
      </c>
    </row>
    <row r="9" spans="1:58" s="153" customFormat="1" ht="25.5" customHeight="1" x14ac:dyDescent="0.2">
      <c r="A9" s="146" t="s">
        <v>119</v>
      </c>
      <c r="B9" s="151"/>
      <c r="C9" s="67"/>
      <c r="D9" s="67"/>
      <c r="E9" s="152"/>
      <c r="F9" s="151"/>
      <c r="G9" s="67"/>
      <c r="H9" s="67"/>
      <c r="I9" s="152"/>
      <c r="J9" s="243"/>
      <c r="K9" s="68"/>
      <c r="L9" s="67"/>
      <c r="M9" s="154"/>
      <c r="N9" s="243"/>
      <c r="O9" s="67"/>
      <c r="P9" s="67"/>
      <c r="Q9" s="71"/>
      <c r="R9" s="243"/>
      <c r="S9" s="67"/>
      <c r="T9" s="67"/>
      <c r="U9" s="813"/>
      <c r="V9" s="71"/>
      <c r="W9" s="831"/>
      <c r="X9" s="777"/>
      <c r="Y9" s="67"/>
      <c r="Z9" s="154"/>
      <c r="AA9" s="831"/>
      <c r="AB9" s="777"/>
      <c r="AC9" s="67"/>
      <c r="AD9" s="154"/>
      <c r="AE9" s="831"/>
      <c r="AF9" s="1064"/>
      <c r="AG9" s="67"/>
      <c r="AH9" s="154"/>
      <c r="AI9" s="831"/>
      <c r="AJ9" s="1064"/>
      <c r="AK9" s="67"/>
      <c r="AL9" s="1112"/>
      <c r="AM9" s="831"/>
      <c r="AN9" s="1064"/>
      <c r="AO9" s="67"/>
      <c r="AP9" s="1112"/>
      <c r="AQ9" s="831"/>
      <c r="AR9" s="1064"/>
      <c r="AS9" s="67"/>
      <c r="AT9" s="1112"/>
      <c r="AV9" s="541"/>
      <c r="AW9" s="154"/>
      <c r="AX9" s="71"/>
      <c r="AY9" s="71"/>
      <c r="AZ9" s="72"/>
      <c r="BA9" s="71"/>
      <c r="BB9" s="71"/>
      <c r="BC9" s="71"/>
      <c r="BD9" s="509"/>
      <c r="BE9" s="509"/>
      <c r="BF9" s="509"/>
    </row>
    <row r="10" spans="1:58" s="2" customFormat="1" ht="13.7" customHeight="1" x14ac:dyDescent="0.2">
      <c r="A10" s="150" t="s">
        <v>72</v>
      </c>
      <c r="B10" s="628">
        <v>185</v>
      </c>
      <c r="C10" s="629">
        <v>160</v>
      </c>
      <c r="D10" s="629">
        <v>155</v>
      </c>
      <c r="E10" s="630">
        <v>184</v>
      </c>
      <c r="F10" s="628">
        <v>145</v>
      </c>
      <c r="G10" s="629">
        <v>143</v>
      </c>
      <c r="H10" s="629">
        <v>152</v>
      </c>
      <c r="I10" s="630">
        <v>151</v>
      </c>
      <c r="J10" s="628">
        <v>134</v>
      </c>
      <c r="K10" s="206">
        <v>139</v>
      </c>
      <c r="L10" s="206">
        <v>128</v>
      </c>
      <c r="M10" s="627">
        <v>132</v>
      </c>
      <c r="N10" s="236">
        <v>132</v>
      </c>
      <c r="O10" s="206">
        <v>132</v>
      </c>
      <c r="P10" s="57">
        <v>137</v>
      </c>
      <c r="Q10" s="591">
        <v>113</v>
      </c>
      <c r="R10" s="236">
        <v>102</v>
      </c>
      <c r="S10" s="57">
        <v>103</v>
      </c>
      <c r="T10" s="57">
        <v>103</v>
      </c>
      <c r="U10" s="811">
        <v>97</v>
      </c>
      <c r="V10" s="591"/>
      <c r="W10" s="830">
        <v>95</v>
      </c>
      <c r="X10" s="264">
        <v>98</v>
      </c>
      <c r="Y10" s="57">
        <v>94</v>
      </c>
      <c r="Z10" s="260">
        <v>230</v>
      </c>
      <c r="AA10" s="830">
        <v>529</v>
      </c>
      <c r="AB10" s="264">
        <v>620</v>
      </c>
      <c r="AC10" s="57">
        <v>526</v>
      </c>
      <c r="AD10" s="260">
        <v>530</v>
      </c>
      <c r="AE10" s="830">
        <v>534</v>
      </c>
      <c r="AF10" s="772">
        <v>560</v>
      </c>
      <c r="AG10" s="57">
        <v>537</v>
      </c>
      <c r="AH10" s="260">
        <v>542</v>
      </c>
      <c r="AI10" s="830">
        <v>491</v>
      </c>
      <c r="AJ10" s="772">
        <v>496</v>
      </c>
      <c r="AK10" s="57">
        <v>497</v>
      </c>
      <c r="AL10" s="300">
        <v>503</v>
      </c>
      <c r="AM10" s="830">
        <v>502</v>
      </c>
      <c r="AN10" s="772">
        <v>506</v>
      </c>
      <c r="AO10" s="57">
        <v>517</v>
      </c>
      <c r="AP10" s="300">
        <v>522</v>
      </c>
      <c r="AQ10" s="830">
        <v>540</v>
      </c>
      <c r="AR10" s="772"/>
      <c r="AS10" s="57"/>
      <c r="AT10" s="300"/>
      <c r="AV10" s="55">
        <v>684</v>
      </c>
      <c r="AW10" s="66">
        <f>F10+G10+H10+I10</f>
        <v>591</v>
      </c>
      <c r="AX10" s="71">
        <v>533</v>
      </c>
      <c r="AY10" s="71">
        <f>SUM(N10:Q10)</f>
        <v>514</v>
      </c>
      <c r="AZ10" s="72">
        <f t="shared" ref="AZ10:AZ17" si="0">SUM(R10:U10)</f>
        <v>405</v>
      </c>
      <c r="BA10" s="71">
        <f t="shared" ref="BA10:BA16" si="1">SUM(W10:Z10)</f>
        <v>517</v>
      </c>
      <c r="BB10" s="71">
        <v>2205</v>
      </c>
      <c r="BC10" s="71">
        <v>2173</v>
      </c>
      <c r="BD10" s="509">
        <v>1987</v>
      </c>
      <c r="BE10" s="509">
        <f t="shared" ref="BE10:BE19" si="2">SUM(AM10:AP10)</f>
        <v>2047</v>
      </c>
      <c r="BF10" s="509">
        <f t="shared" ref="BF10:BF19" si="3">SUM(AQ10:AT10)</f>
        <v>540</v>
      </c>
    </row>
    <row r="11" spans="1:58" s="94" customFormat="1" ht="13.7" customHeight="1" x14ac:dyDescent="0.2">
      <c r="A11" s="436" t="s">
        <v>207</v>
      </c>
      <c r="B11" s="648">
        <v>7</v>
      </c>
      <c r="C11" s="649">
        <v>7</v>
      </c>
      <c r="D11" s="649">
        <v>7</v>
      </c>
      <c r="E11" s="650">
        <v>-9</v>
      </c>
      <c r="F11" s="648">
        <v>13</v>
      </c>
      <c r="G11" s="649">
        <v>5</v>
      </c>
      <c r="H11" s="649">
        <v>3</v>
      </c>
      <c r="I11" s="650">
        <v>10</v>
      </c>
      <c r="J11" s="628">
        <v>9</v>
      </c>
      <c r="K11" s="206">
        <v>15</v>
      </c>
      <c r="L11" s="206">
        <v>12</v>
      </c>
      <c r="M11" s="627">
        <v>16</v>
      </c>
      <c r="N11" s="433">
        <v>17</v>
      </c>
      <c r="O11" s="206">
        <v>20</v>
      </c>
      <c r="P11" s="431">
        <v>20</v>
      </c>
      <c r="Q11" s="592">
        <v>31</v>
      </c>
      <c r="R11" s="433">
        <v>28</v>
      </c>
      <c r="S11" s="431">
        <v>37</v>
      </c>
      <c r="T11" s="431">
        <v>34</v>
      </c>
      <c r="U11" s="814">
        <v>34</v>
      </c>
      <c r="V11" s="592"/>
      <c r="W11" s="832">
        <v>35</v>
      </c>
      <c r="X11" s="772">
        <v>36</v>
      </c>
      <c r="Y11" s="431">
        <v>34</v>
      </c>
      <c r="Z11" s="435">
        <v>111</v>
      </c>
      <c r="AA11" s="832">
        <v>99</v>
      </c>
      <c r="AB11" s="772">
        <v>80</v>
      </c>
      <c r="AC11" s="431">
        <v>77</v>
      </c>
      <c r="AD11" s="435">
        <v>82</v>
      </c>
      <c r="AE11" s="832">
        <v>68</v>
      </c>
      <c r="AF11" s="772">
        <v>67</v>
      </c>
      <c r="AG11" s="431">
        <v>68</v>
      </c>
      <c r="AH11" s="435">
        <v>78</v>
      </c>
      <c r="AI11" s="832">
        <v>69</v>
      </c>
      <c r="AJ11" s="772">
        <v>69</v>
      </c>
      <c r="AK11" s="431">
        <v>83</v>
      </c>
      <c r="AL11" s="1033">
        <v>93</v>
      </c>
      <c r="AM11" s="832">
        <v>86</v>
      </c>
      <c r="AN11" s="772">
        <v>87</v>
      </c>
      <c r="AO11" s="431">
        <v>84</v>
      </c>
      <c r="AP11" s="1033">
        <v>89</v>
      </c>
      <c r="AQ11" s="832">
        <v>107</v>
      </c>
      <c r="AR11" s="772"/>
      <c r="AS11" s="431"/>
      <c r="AT11" s="1033"/>
      <c r="AV11" s="542">
        <v>12</v>
      </c>
      <c r="AW11" s="106">
        <v>31</v>
      </c>
      <c r="AX11" s="599">
        <v>52</v>
      </c>
      <c r="AY11" s="599">
        <f>SUM(N11:Q11)</f>
        <v>88</v>
      </c>
      <c r="AZ11" s="93">
        <f t="shared" si="0"/>
        <v>133</v>
      </c>
      <c r="BA11" s="599">
        <f t="shared" si="1"/>
        <v>216</v>
      </c>
      <c r="BB11" s="599">
        <v>338</v>
      </c>
      <c r="BC11" s="599">
        <v>281</v>
      </c>
      <c r="BD11" s="1105">
        <v>314</v>
      </c>
      <c r="BE11" s="1105">
        <f t="shared" si="2"/>
        <v>346</v>
      </c>
      <c r="BF11" s="1105">
        <f t="shared" si="3"/>
        <v>107</v>
      </c>
    </row>
    <row r="12" spans="1:58" s="94" customFormat="1" ht="13.7" customHeight="1" x14ac:dyDescent="0.2">
      <c r="A12" s="952" t="s">
        <v>284</v>
      </c>
      <c r="B12" s="953" t="s">
        <v>107</v>
      </c>
      <c r="C12" s="954" t="s">
        <v>107</v>
      </c>
      <c r="D12" s="954" t="s">
        <v>107</v>
      </c>
      <c r="E12" s="955" t="s">
        <v>107</v>
      </c>
      <c r="F12" s="953" t="s">
        <v>107</v>
      </c>
      <c r="G12" s="954" t="s">
        <v>107</v>
      </c>
      <c r="H12" s="954" t="s">
        <v>107</v>
      </c>
      <c r="I12" s="955" t="s">
        <v>107</v>
      </c>
      <c r="J12" s="644" t="s">
        <v>107</v>
      </c>
      <c r="K12" s="956" t="s">
        <v>107</v>
      </c>
      <c r="L12" s="956" t="s">
        <v>107</v>
      </c>
      <c r="M12" s="675" t="s">
        <v>107</v>
      </c>
      <c r="N12" s="957" t="s">
        <v>107</v>
      </c>
      <c r="O12" s="958" t="s">
        <v>107</v>
      </c>
      <c r="P12" s="431" t="s">
        <v>107</v>
      </c>
      <c r="Q12" s="592" t="s">
        <v>107</v>
      </c>
      <c r="R12" s="957" t="s">
        <v>107</v>
      </c>
      <c r="S12" s="958" t="s">
        <v>107</v>
      </c>
      <c r="T12" s="431" t="s">
        <v>107</v>
      </c>
      <c r="U12" s="959" t="s">
        <v>107</v>
      </c>
      <c r="V12" s="592"/>
      <c r="W12" s="957" t="s">
        <v>107</v>
      </c>
      <c r="X12" s="958" t="s">
        <v>107</v>
      </c>
      <c r="Y12" s="431" t="s">
        <v>107</v>
      </c>
      <c r="Z12" s="592" t="s">
        <v>107</v>
      </c>
      <c r="AA12" s="832">
        <v>-3</v>
      </c>
      <c r="AB12" s="772">
        <v>-1</v>
      </c>
      <c r="AC12" s="431">
        <v>-1</v>
      </c>
      <c r="AD12" s="1033">
        <v>0</v>
      </c>
      <c r="AE12" s="832" t="s">
        <v>107</v>
      </c>
      <c r="AF12" s="772" t="s">
        <v>107</v>
      </c>
      <c r="AG12" s="983">
        <v>0</v>
      </c>
      <c r="AH12" s="1033" t="s">
        <v>107</v>
      </c>
      <c r="AI12" s="832" t="s">
        <v>107</v>
      </c>
      <c r="AJ12" s="772" t="s">
        <v>107</v>
      </c>
      <c r="AK12" s="983">
        <v>0</v>
      </c>
      <c r="AL12" s="1033">
        <v>0</v>
      </c>
      <c r="AM12" s="983">
        <v>0</v>
      </c>
      <c r="AN12" s="1075">
        <v>0</v>
      </c>
      <c r="AO12" s="983"/>
      <c r="AP12" s="1033">
        <v>0</v>
      </c>
      <c r="AQ12" s="983">
        <v>0</v>
      </c>
      <c r="AR12" s="1075"/>
      <c r="AS12" s="983"/>
      <c r="AT12" s="1033"/>
      <c r="AV12" s="607" t="s">
        <v>107</v>
      </c>
      <c r="AW12" s="602" t="s">
        <v>107</v>
      </c>
      <c r="AX12" s="602" t="s">
        <v>107</v>
      </c>
      <c r="AY12" s="602" t="s">
        <v>107</v>
      </c>
      <c r="AZ12" s="602" t="s">
        <v>107</v>
      </c>
      <c r="BA12" s="602" t="s">
        <v>107</v>
      </c>
      <c r="BB12" s="599">
        <v>-5</v>
      </c>
      <c r="BC12" s="1040" t="s">
        <v>107</v>
      </c>
      <c r="BD12" s="1040">
        <v>0</v>
      </c>
      <c r="BE12" s="1040">
        <f t="shared" si="2"/>
        <v>0</v>
      </c>
      <c r="BF12" s="1040">
        <f t="shared" si="3"/>
        <v>0</v>
      </c>
    </row>
    <row r="13" spans="1:58" s="94" customFormat="1" ht="13.7" customHeight="1" x14ac:dyDescent="0.2">
      <c r="A13" s="858" t="s">
        <v>298</v>
      </c>
      <c r="B13" s="637" t="s">
        <v>107</v>
      </c>
      <c r="C13" s="608" t="s">
        <v>107</v>
      </c>
      <c r="D13" s="608" t="s">
        <v>107</v>
      </c>
      <c r="E13" s="643" t="s">
        <v>107</v>
      </c>
      <c r="F13" s="637" t="s">
        <v>107</v>
      </c>
      <c r="G13" s="608" t="s">
        <v>107</v>
      </c>
      <c r="H13" s="608" t="s">
        <v>107</v>
      </c>
      <c r="I13" s="643" t="s">
        <v>107</v>
      </c>
      <c r="J13" s="637" t="s">
        <v>107</v>
      </c>
      <c r="K13" s="608" t="s">
        <v>107</v>
      </c>
      <c r="L13" s="608" t="s">
        <v>107</v>
      </c>
      <c r="M13" s="643" t="s">
        <v>107</v>
      </c>
      <c r="N13" s="637" t="s">
        <v>107</v>
      </c>
      <c r="O13" s="608" t="s">
        <v>107</v>
      </c>
      <c r="P13" s="608" t="s">
        <v>107</v>
      </c>
      <c r="Q13" s="643" t="s">
        <v>107</v>
      </c>
      <c r="R13" s="875" t="s">
        <v>107</v>
      </c>
      <c r="S13" s="876" t="s">
        <v>107</v>
      </c>
      <c r="T13" s="876" t="s">
        <v>107</v>
      </c>
      <c r="U13" s="942">
        <v>2</v>
      </c>
      <c r="V13" s="592"/>
      <c r="W13" s="832">
        <v>115</v>
      </c>
      <c r="X13" s="772">
        <v>-18</v>
      </c>
      <c r="Y13" s="431">
        <v>-67</v>
      </c>
      <c r="Z13" s="435">
        <v>1</v>
      </c>
      <c r="AA13" s="832" t="s">
        <v>107</v>
      </c>
      <c r="AB13" s="772" t="s">
        <v>107</v>
      </c>
      <c r="AC13" s="983">
        <v>0</v>
      </c>
      <c r="AD13" s="1033">
        <v>0</v>
      </c>
      <c r="AE13" s="832" t="s">
        <v>107</v>
      </c>
      <c r="AF13" s="772" t="s">
        <v>107</v>
      </c>
      <c r="AG13" s="983">
        <v>0</v>
      </c>
      <c r="AH13" s="1033" t="s">
        <v>107</v>
      </c>
      <c r="AI13" s="832" t="s">
        <v>107</v>
      </c>
      <c r="AJ13" s="772" t="s">
        <v>107</v>
      </c>
      <c r="AK13" s="983">
        <v>0</v>
      </c>
      <c r="AL13" s="1033">
        <v>0</v>
      </c>
      <c r="AM13" s="983">
        <v>0</v>
      </c>
      <c r="AN13" s="1075">
        <v>0</v>
      </c>
      <c r="AO13" s="983"/>
      <c r="AP13" s="1033">
        <v>0</v>
      </c>
      <c r="AQ13" s="983">
        <v>0</v>
      </c>
      <c r="AR13" s="1075"/>
      <c r="AS13" s="983"/>
      <c r="AT13" s="1033"/>
      <c r="AV13" s="607" t="s">
        <v>107</v>
      </c>
      <c r="AW13" s="602" t="s">
        <v>107</v>
      </c>
      <c r="AX13" s="602" t="s">
        <v>107</v>
      </c>
      <c r="AY13" s="602" t="s">
        <v>107</v>
      </c>
      <c r="AZ13" s="607">
        <f t="shared" ref="AZ13:AZ15" si="4">SUM(R13:U13)</f>
        <v>2</v>
      </c>
      <c r="BA13" s="599">
        <f t="shared" si="1"/>
        <v>31</v>
      </c>
      <c r="BB13" s="599" t="s">
        <v>107</v>
      </c>
      <c r="BC13" s="896" t="s">
        <v>107</v>
      </c>
      <c r="BD13" s="602">
        <v>0</v>
      </c>
      <c r="BE13" s="602">
        <f t="shared" si="2"/>
        <v>0</v>
      </c>
      <c r="BF13" s="602">
        <f t="shared" si="3"/>
        <v>0</v>
      </c>
    </row>
    <row r="14" spans="1:58" s="94" customFormat="1" ht="13.7" customHeight="1" x14ac:dyDescent="0.2">
      <c r="A14" s="858" t="s">
        <v>285</v>
      </c>
      <c r="B14" s="637" t="s">
        <v>107</v>
      </c>
      <c r="C14" s="608" t="s">
        <v>107</v>
      </c>
      <c r="D14" s="608" t="s">
        <v>107</v>
      </c>
      <c r="E14" s="643" t="s">
        <v>107</v>
      </c>
      <c r="F14" s="637" t="s">
        <v>107</v>
      </c>
      <c r="G14" s="608" t="s">
        <v>107</v>
      </c>
      <c r="H14" s="608" t="s">
        <v>107</v>
      </c>
      <c r="I14" s="643" t="s">
        <v>107</v>
      </c>
      <c r="J14" s="637" t="s">
        <v>107</v>
      </c>
      <c r="K14" s="608" t="s">
        <v>107</v>
      </c>
      <c r="L14" s="608" t="s">
        <v>107</v>
      </c>
      <c r="M14" s="643" t="s">
        <v>107</v>
      </c>
      <c r="N14" s="637" t="s">
        <v>107</v>
      </c>
      <c r="O14" s="608" t="s">
        <v>107</v>
      </c>
      <c r="P14" s="608" t="s">
        <v>107</v>
      </c>
      <c r="Q14" s="643" t="s">
        <v>107</v>
      </c>
      <c r="R14" s="875" t="s">
        <v>107</v>
      </c>
      <c r="S14" s="876" t="s">
        <v>107</v>
      </c>
      <c r="T14" s="876" t="s">
        <v>107</v>
      </c>
      <c r="U14" s="942">
        <v>3</v>
      </c>
      <c r="V14" s="592"/>
      <c r="W14" s="832">
        <v>10</v>
      </c>
      <c r="X14" s="772">
        <v>9</v>
      </c>
      <c r="Y14" s="431">
        <v>9</v>
      </c>
      <c r="Z14" s="435">
        <v>11</v>
      </c>
      <c r="AA14" s="832">
        <v>8</v>
      </c>
      <c r="AB14" s="772">
        <v>7</v>
      </c>
      <c r="AC14" s="431">
        <v>9</v>
      </c>
      <c r="AD14" s="435">
        <v>10</v>
      </c>
      <c r="AE14" s="832">
        <v>10</v>
      </c>
      <c r="AF14" s="772">
        <v>10</v>
      </c>
      <c r="AG14" s="431">
        <v>10</v>
      </c>
      <c r="AH14" s="435">
        <v>10</v>
      </c>
      <c r="AI14" s="832">
        <v>10</v>
      </c>
      <c r="AJ14" s="772">
        <v>11</v>
      </c>
      <c r="AK14" s="431">
        <v>10</v>
      </c>
      <c r="AL14" s="1033">
        <v>11</v>
      </c>
      <c r="AM14" s="832">
        <v>11</v>
      </c>
      <c r="AN14" s="772">
        <v>11</v>
      </c>
      <c r="AO14" s="431">
        <v>12</v>
      </c>
      <c r="AP14" s="1033">
        <v>8</v>
      </c>
      <c r="AQ14" s="983">
        <v>0</v>
      </c>
      <c r="AR14" s="772"/>
      <c r="AS14" s="431"/>
      <c r="AT14" s="1033"/>
      <c r="AV14" s="607" t="s">
        <v>107</v>
      </c>
      <c r="AW14" s="602" t="s">
        <v>107</v>
      </c>
      <c r="AX14" s="602" t="s">
        <v>107</v>
      </c>
      <c r="AY14" s="602" t="s">
        <v>107</v>
      </c>
      <c r="AZ14" s="607">
        <f t="shared" si="4"/>
        <v>3</v>
      </c>
      <c r="BA14" s="599">
        <f t="shared" si="1"/>
        <v>39</v>
      </c>
      <c r="BB14" s="599">
        <v>34</v>
      </c>
      <c r="BC14" s="599">
        <v>40</v>
      </c>
      <c r="BD14" s="1105">
        <v>42</v>
      </c>
      <c r="BE14" s="1105">
        <f t="shared" si="2"/>
        <v>42</v>
      </c>
      <c r="BF14" s="1105">
        <f t="shared" si="3"/>
        <v>0</v>
      </c>
    </row>
    <row r="15" spans="1:58" s="2" customFormat="1" ht="13.7" customHeight="1" x14ac:dyDescent="0.2">
      <c r="A15" s="858" t="s">
        <v>252</v>
      </c>
      <c r="B15" s="628"/>
      <c r="C15" s="608"/>
      <c r="D15" s="629"/>
      <c r="E15" s="643"/>
      <c r="F15" s="628"/>
      <c r="G15" s="658"/>
      <c r="H15" s="629"/>
      <c r="I15" s="666"/>
      <c r="J15" s="628"/>
      <c r="K15" s="642"/>
      <c r="L15" s="206"/>
      <c r="M15" s="627"/>
      <c r="N15" s="244"/>
      <c r="O15" s="206"/>
      <c r="P15" s="894"/>
      <c r="Q15" s="593"/>
      <c r="R15" s="244"/>
      <c r="S15" s="54"/>
      <c r="T15" s="54"/>
      <c r="U15" s="815">
        <v>13</v>
      </c>
      <c r="V15" s="593"/>
      <c r="W15" s="853">
        <v>0</v>
      </c>
      <c r="X15" s="895">
        <v>0</v>
      </c>
      <c r="Y15" s="895">
        <v>0</v>
      </c>
      <c r="Z15" s="276">
        <v>11</v>
      </c>
      <c r="AA15" s="853">
        <v>5</v>
      </c>
      <c r="AB15" s="895">
        <v>4</v>
      </c>
      <c r="AC15" s="895">
        <v>3</v>
      </c>
      <c r="AD15" s="276">
        <v>4</v>
      </c>
      <c r="AE15" s="853">
        <v>3</v>
      </c>
      <c r="AF15" s="1065">
        <v>3</v>
      </c>
      <c r="AG15" s="895">
        <v>3</v>
      </c>
      <c r="AH15" s="276">
        <v>3</v>
      </c>
      <c r="AI15" s="853">
        <v>3</v>
      </c>
      <c r="AJ15" s="1065">
        <v>2</v>
      </c>
      <c r="AK15" s="895">
        <v>2</v>
      </c>
      <c r="AL15" s="459">
        <v>3</v>
      </c>
      <c r="AM15" s="853">
        <v>3</v>
      </c>
      <c r="AN15" s="1065">
        <v>3</v>
      </c>
      <c r="AO15" s="895">
        <v>2</v>
      </c>
      <c r="AP15" s="459">
        <v>3</v>
      </c>
      <c r="AQ15" s="853">
        <v>1</v>
      </c>
      <c r="AR15" s="1065"/>
      <c r="AS15" s="895"/>
      <c r="AT15" s="459"/>
      <c r="AV15" s="55"/>
      <c r="AW15" s="66"/>
      <c r="AX15" s="71"/>
      <c r="AY15" s="71"/>
      <c r="AZ15" s="607">
        <f t="shared" si="4"/>
        <v>13</v>
      </c>
      <c r="BA15" s="71">
        <f t="shared" si="1"/>
        <v>11</v>
      </c>
      <c r="BB15" s="71">
        <v>16</v>
      </c>
      <c r="BC15" s="71">
        <v>12</v>
      </c>
      <c r="BD15" s="509">
        <v>10</v>
      </c>
      <c r="BE15" s="509">
        <f t="shared" si="2"/>
        <v>11</v>
      </c>
      <c r="BF15" s="509">
        <f t="shared" si="3"/>
        <v>1</v>
      </c>
    </row>
    <row r="16" spans="1:58" s="2" customFormat="1" ht="13.7" customHeight="1" x14ac:dyDescent="0.2">
      <c r="A16" s="150" t="s">
        <v>73</v>
      </c>
      <c r="B16" s="628">
        <v>25</v>
      </c>
      <c r="C16" s="629">
        <v>1</v>
      </c>
      <c r="D16" s="629">
        <v>-7</v>
      </c>
      <c r="E16" s="630">
        <v>2</v>
      </c>
      <c r="F16" s="628">
        <v>15</v>
      </c>
      <c r="G16" s="629">
        <v>-2</v>
      </c>
      <c r="H16" s="629">
        <v>-1</v>
      </c>
      <c r="I16" s="630">
        <v>-2</v>
      </c>
      <c r="J16" s="617" t="s">
        <v>107</v>
      </c>
      <c r="K16" s="634" t="s">
        <v>107</v>
      </c>
      <c r="L16" s="206">
        <v>-19</v>
      </c>
      <c r="M16" s="627">
        <v>-1</v>
      </c>
      <c r="N16" s="243">
        <v>-1</v>
      </c>
      <c r="O16" s="206">
        <v>-1</v>
      </c>
      <c r="P16" s="608" t="s">
        <v>107</v>
      </c>
      <c r="Q16" s="609" t="s">
        <v>107</v>
      </c>
      <c r="R16" s="871" t="s">
        <v>107</v>
      </c>
      <c r="S16" s="57">
        <v>-6</v>
      </c>
      <c r="T16" s="54">
        <v>-1</v>
      </c>
      <c r="U16" s="815">
        <v>-3</v>
      </c>
      <c r="V16" s="593"/>
      <c r="W16" s="853">
        <v>0</v>
      </c>
      <c r="X16" s="762">
        <v>-1</v>
      </c>
      <c r="Y16" s="54">
        <v>-4</v>
      </c>
      <c r="Z16" s="276">
        <v>-1258</v>
      </c>
      <c r="AA16" s="853" t="s">
        <v>107</v>
      </c>
      <c r="AB16" s="762">
        <v>-11</v>
      </c>
      <c r="AC16" s="50">
        <v>0</v>
      </c>
      <c r="AD16" s="1033">
        <v>0</v>
      </c>
      <c r="AE16" s="853">
        <v>-1597</v>
      </c>
      <c r="AF16" s="779">
        <v>-14</v>
      </c>
      <c r="AG16" s="50">
        <v>0</v>
      </c>
      <c r="AH16" s="1033">
        <v>-4</v>
      </c>
      <c r="AI16" s="853" t="s">
        <v>107</v>
      </c>
      <c r="AJ16" s="779" t="s">
        <v>107</v>
      </c>
      <c r="AK16" s="50">
        <v>0</v>
      </c>
      <c r="AL16" s="1033">
        <v>0</v>
      </c>
      <c r="AM16" s="853">
        <v>0</v>
      </c>
      <c r="AN16" s="779">
        <v>1</v>
      </c>
      <c r="AO16" s="50">
        <v>-21</v>
      </c>
      <c r="AP16" s="1033">
        <v>0</v>
      </c>
      <c r="AQ16" s="853">
        <v>-110</v>
      </c>
      <c r="AR16" s="779"/>
      <c r="AS16" s="50"/>
      <c r="AT16" s="1033"/>
      <c r="AV16" s="55">
        <v>21</v>
      </c>
      <c r="AW16" s="55">
        <f>F16+G16+H16+I16</f>
        <v>10</v>
      </c>
      <c r="AX16" s="72">
        <v>-20</v>
      </c>
      <c r="AY16" s="72">
        <f>SUM(N16:Q16)</f>
        <v>-2</v>
      </c>
      <c r="AZ16" s="72">
        <f t="shared" si="0"/>
        <v>-10</v>
      </c>
      <c r="BA16" s="72">
        <f t="shared" si="1"/>
        <v>-1263</v>
      </c>
      <c r="BB16" s="72">
        <v>-11</v>
      </c>
      <c r="BC16" s="72">
        <v>-1615</v>
      </c>
      <c r="BD16" s="1103">
        <v>0</v>
      </c>
      <c r="BE16" s="1103">
        <f t="shared" si="2"/>
        <v>-20</v>
      </c>
      <c r="BF16" s="1103">
        <f t="shared" si="3"/>
        <v>-110</v>
      </c>
    </row>
    <row r="17" spans="1:58" s="2" customFormat="1" ht="13.7" customHeight="1" x14ac:dyDescent="0.2">
      <c r="A17" s="150" t="s">
        <v>121</v>
      </c>
      <c r="B17" s="628">
        <v>-2</v>
      </c>
      <c r="C17" s="608" t="s">
        <v>107</v>
      </c>
      <c r="D17" s="629">
        <v>-55</v>
      </c>
      <c r="E17" s="643" t="s">
        <v>107</v>
      </c>
      <c r="F17" s="628" t="s">
        <v>107</v>
      </c>
      <c r="G17" s="658">
        <v>14</v>
      </c>
      <c r="H17" s="629">
        <v>11</v>
      </c>
      <c r="I17" s="666">
        <v>7</v>
      </c>
      <c r="J17" s="628">
        <v>36</v>
      </c>
      <c r="K17" s="642" t="s">
        <v>107</v>
      </c>
      <c r="L17" s="206">
        <v>11</v>
      </c>
      <c r="M17" s="627">
        <v>114</v>
      </c>
      <c r="N17" s="244">
        <v>37</v>
      </c>
      <c r="O17" s="206">
        <v>23</v>
      </c>
      <c r="P17" s="608" t="s">
        <v>107</v>
      </c>
      <c r="Q17" s="593">
        <v>54</v>
      </c>
      <c r="R17" s="244">
        <v>3</v>
      </c>
      <c r="S17" s="54" t="s">
        <v>107</v>
      </c>
      <c r="T17" s="54" t="s">
        <v>107</v>
      </c>
      <c r="U17" s="815" t="s">
        <v>107</v>
      </c>
      <c r="V17" s="593"/>
      <c r="W17" s="853">
        <v>0</v>
      </c>
      <c r="X17" s="762" t="s">
        <v>107</v>
      </c>
      <c r="Y17" s="762" t="s">
        <v>107</v>
      </c>
      <c r="Z17" s="459">
        <v>0</v>
      </c>
      <c r="AA17" s="853">
        <v>3</v>
      </c>
      <c r="AB17" s="762">
        <v>23</v>
      </c>
      <c r="AC17" s="762">
        <v>6</v>
      </c>
      <c r="AD17" s="459">
        <v>0</v>
      </c>
      <c r="AE17" s="853">
        <v>41</v>
      </c>
      <c r="AF17" s="779" t="s">
        <v>107</v>
      </c>
      <c r="AG17" s="50">
        <v>0</v>
      </c>
      <c r="AH17" s="459" t="s">
        <v>107</v>
      </c>
      <c r="AI17" s="853" t="s">
        <v>107</v>
      </c>
      <c r="AJ17" s="779">
        <v>26</v>
      </c>
      <c r="AK17" s="50">
        <v>0</v>
      </c>
      <c r="AL17" s="459">
        <v>0</v>
      </c>
      <c r="AM17" s="853">
        <v>0</v>
      </c>
      <c r="AN17" s="779">
        <v>10</v>
      </c>
      <c r="AO17" s="50">
        <v>1</v>
      </c>
      <c r="AP17" s="459">
        <v>0</v>
      </c>
      <c r="AQ17" s="853">
        <v>0</v>
      </c>
      <c r="AR17" s="779"/>
      <c r="AS17" s="50"/>
      <c r="AT17" s="459"/>
      <c r="AV17" s="55">
        <v>-57</v>
      </c>
      <c r="AW17" s="66">
        <v>32</v>
      </c>
      <c r="AX17" s="71">
        <v>161</v>
      </c>
      <c r="AY17" s="71">
        <f>SUM(N17:Q17)</f>
        <v>114</v>
      </c>
      <c r="AZ17" s="72">
        <f t="shared" si="0"/>
        <v>3</v>
      </c>
      <c r="BA17" s="220" t="s">
        <v>107</v>
      </c>
      <c r="BB17" s="220">
        <v>32</v>
      </c>
      <c r="BC17" s="220">
        <v>41</v>
      </c>
      <c r="BD17" s="1106">
        <v>26</v>
      </c>
      <c r="BE17" s="1106">
        <f t="shared" si="2"/>
        <v>11</v>
      </c>
      <c r="BF17" s="1106">
        <f t="shared" si="3"/>
        <v>0</v>
      </c>
    </row>
    <row r="18" spans="1:58" s="2" customFormat="1" ht="13.7" customHeight="1" x14ac:dyDescent="0.2">
      <c r="A18" s="150" t="s">
        <v>27</v>
      </c>
      <c r="B18" s="628">
        <v>26</v>
      </c>
      <c r="C18" s="629">
        <v>28</v>
      </c>
      <c r="D18" s="629">
        <v>6</v>
      </c>
      <c r="E18" s="630">
        <v>26</v>
      </c>
      <c r="F18" s="628">
        <v>22</v>
      </c>
      <c r="G18" s="629">
        <v>15</v>
      </c>
      <c r="H18" s="629">
        <v>25</v>
      </c>
      <c r="I18" s="630">
        <v>15</v>
      </c>
      <c r="J18" s="628">
        <v>-1</v>
      </c>
      <c r="K18" s="206">
        <v>45</v>
      </c>
      <c r="L18" s="206">
        <v>-2</v>
      </c>
      <c r="M18" s="627">
        <v>-15</v>
      </c>
      <c r="N18" s="243">
        <v>-47</v>
      </c>
      <c r="O18" s="206">
        <v>-3</v>
      </c>
      <c r="P18" s="206">
        <v>-2</v>
      </c>
      <c r="Q18" s="591">
        <v>-6</v>
      </c>
      <c r="R18" s="243">
        <v>-1</v>
      </c>
      <c r="S18" s="57">
        <v>-1</v>
      </c>
      <c r="T18" s="57">
        <v>-3</v>
      </c>
      <c r="U18" s="811">
        <v>-3</v>
      </c>
      <c r="V18" s="591"/>
      <c r="W18" s="830">
        <v>-3</v>
      </c>
      <c r="X18" s="264">
        <v>-1</v>
      </c>
      <c r="Y18" s="57">
        <v>-3</v>
      </c>
      <c r="Z18" s="260">
        <v>-2</v>
      </c>
      <c r="AA18" s="830">
        <v>-1</v>
      </c>
      <c r="AB18" s="264">
        <v>-1</v>
      </c>
      <c r="AC18" s="57">
        <v>-5</v>
      </c>
      <c r="AD18" s="260">
        <v>-4</v>
      </c>
      <c r="AE18" s="830">
        <v>-5</v>
      </c>
      <c r="AF18" s="772">
        <v>-3</v>
      </c>
      <c r="AG18" s="57">
        <v>-6</v>
      </c>
      <c r="AH18" s="260">
        <v>-8</v>
      </c>
      <c r="AI18" s="830">
        <v>-2</v>
      </c>
      <c r="AJ18" s="772">
        <v>1</v>
      </c>
      <c r="AK18" s="57">
        <v>-52</v>
      </c>
      <c r="AL18" s="300">
        <v>-1</v>
      </c>
      <c r="AM18" s="830">
        <v>-4</v>
      </c>
      <c r="AN18" s="772">
        <v>1</v>
      </c>
      <c r="AO18" s="57">
        <v>1</v>
      </c>
      <c r="AP18" s="300">
        <v>1</v>
      </c>
      <c r="AQ18" s="830">
        <v>1</v>
      </c>
      <c r="AR18" s="772"/>
      <c r="AS18" s="57"/>
      <c r="AT18" s="300"/>
      <c r="AV18" s="55">
        <v>86</v>
      </c>
      <c r="AW18" s="66">
        <f>F18+G18+H18+I18</f>
        <v>77</v>
      </c>
      <c r="AX18" s="71">
        <v>27</v>
      </c>
      <c r="AY18" s="71">
        <f>SUM(N18:Q18)</f>
        <v>-58</v>
      </c>
      <c r="AZ18" s="72">
        <f t="shared" ref="AZ18" si="5">SUM(R18:U18)</f>
        <v>-8</v>
      </c>
      <c r="BA18" s="71">
        <f>SUM(W18:Z18)</f>
        <v>-9</v>
      </c>
      <c r="BB18" s="71">
        <v>-11</v>
      </c>
      <c r="BC18" s="71">
        <v>-22</v>
      </c>
      <c r="BD18" s="509">
        <v>-54</v>
      </c>
      <c r="BE18" s="509">
        <f t="shared" si="2"/>
        <v>-1</v>
      </c>
      <c r="BF18" s="509">
        <f t="shared" si="3"/>
        <v>1</v>
      </c>
    </row>
    <row r="19" spans="1:58" s="2" customFormat="1" ht="13.7" customHeight="1" x14ac:dyDescent="0.2">
      <c r="A19" s="150" t="s">
        <v>358</v>
      </c>
      <c r="B19" s="628">
        <v>-50</v>
      </c>
      <c r="C19" s="629">
        <v>-30</v>
      </c>
      <c r="D19" s="629">
        <v>53</v>
      </c>
      <c r="E19" s="630">
        <v>-46</v>
      </c>
      <c r="F19" s="628">
        <v>17</v>
      </c>
      <c r="G19" s="629">
        <v>-5</v>
      </c>
      <c r="H19" s="629">
        <v>-3</v>
      </c>
      <c r="I19" s="630">
        <v>4</v>
      </c>
      <c r="J19" s="628">
        <v>-5</v>
      </c>
      <c r="K19" s="206">
        <v>-5</v>
      </c>
      <c r="L19" s="667" t="s">
        <v>107</v>
      </c>
      <c r="M19" s="627">
        <v>-8</v>
      </c>
      <c r="N19" s="246">
        <v>1</v>
      </c>
      <c r="O19" s="206">
        <v>1</v>
      </c>
      <c r="P19" s="608" t="s">
        <v>107</v>
      </c>
      <c r="Q19" s="591">
        <v>1</v>
      </c>
      <c r="R19" s="246">
        <v>3</v>
      </c>
      <c r="S19" s="57">
        <v>5</v>
      </c>
      <c r="T19" s="54">
        <v>-6</v>
      </c>
      <c r="U19" s="815">
        <v>-1</v>
      </c>
      <c r="V19" s="591"/>
      <c r="W19" s="833">
        <v>5</v>
      </c>
      <c r="X19" s="762">
        <v>-3</v>
      </c>
      <c r="Y19" s="54">
        <v>4</v>
      </c>
      <c r="Z19" s="732">
        <f>-69-105</f>
        <v>-174</v>
      </c>
      <c r="AA19" s="833">
        <v>-221</v>
      </c>
      <c r="AB19" s="762">
        <v>-171</v>
      </c>
      <c r="AC19" s="54">
        <v>-64</v>
      </c>
      <c r="AD19" s="276">
        <v>-469</v>
      </c>
      <c r="AE19" s="833">
        <v>25</v>
      </c>
      <c r="AF19" s="779">
        <v>-120</v>
      </c>
      <c r="AG19" s="54">
        <v>-109</v>
      </c>
      <c r="AH19" s="276">
        <v>-593</v>
      </c>
      <c r="AI19" s="833">
        <v>-42</v>
      </c>
      <c r="AJ19" s="779">
        <v>-67</v>
      </c>
      <c r="AK19" s="54">
        <v>-50</v>
      </c>
      <c r="AL19" s="459">
        <v>-52</v>
      </c>
      <c r="AM19" s="833">
        <v>-63</v>
      </c>
      <c r="AN19" s="779">
        <v>-30</v>
      </c>
      <c r="AO19" s="54">
        <v>-33</v>
      </c>
      <c r="AP19" s="459">
        <v>-49</v>
      </c>
      <c r="AQ19" s="833">
        <v>-75</v>
      </c>
      <c r="AR19" s="779"/>
      <c r="AS19" s="54"/>
      <c r="AT19" s="459"/>
      <c r="AV19" s="55">
        <v>-73</v>
      </c>
      <c r="AW19" s="66">
        <f>F19+G19+H19+I19</f>
        <v>13</v>
      </c>
      <c r="AX19" s="71">
        <v>-18</v>
      </c>
      <c r="AY19" s="71">
        <f>SUM(N19:Q19)</f>
        <v>3</v>
      </c>
      <c r="AZ19" s="72">
        <f>SUM(R19:U19)</f>
        <v>1</v>
      </c>
      <c r="BA19" s="599">
        <f>SUM(W19:Z19)</f>
        <v>-168</v>
      </c>
      <c r="BB19" s="71">
        <v>-925</v>
      </c>
      <c r="BC19" s="599">
        <v>-797</v>
      </c>
      <c r="BD19" s="1105">
        <v>-211</v>
      </c>
      <c r="BE19" s="1105">
        <f t="shared" si="2"/>
        <v>-175</v>
      </c>
      <c r="BF19" s="1105">
        <f t="shared" si="3"/>
        <v>-75</v>
      </c>
    </row>
    <row r="20" spans="1:58" s="2" customFormat="1" ht="6" customHeight="1" x14ac:dyDescent="0.2">
      <c r="A20" s="917"/>
      <c r="B20" s="84"/>
      <c r="C20" s="57"/>
      <c r="D20" s="57"/>
      <c r="E20" s="86"/>
      <c r="F20" s="664"/>
      <c r="G20" s="665"/>
      <c r="H20" s="656"/>
      <c r="I20" s="657"/>
      <c r="J20" s="236"/>
      <c r="K20" s="178"/>
      <c r="L20" s="57"/>
      <c r="M20" s="260"/>
      <c r="N20" s="236"/>
      <c r="O20" s="57"/>
      <c r="P20" s="57"/>
      <c r="Q20" s="591"/>
      <c r="R20" s="236"/>
      <c r="S20" s="57"/>
      <c r="T20" s="57"/>
      <c r="U20" s="811"/>
      <c r="V20" s="591"/>
      <c r="W20" s="830"/>
      <c r="X20" s="264"/>
      <c r="Y20" s="57"/>
      <c r="Z20" s="260"/>
      <c r="AA20" s="830"/>
      <c r="AB20" s="264"/>
      <c r="AC20" s="57"/>
      <c r="AD20" s="260"/>
      <c r="AE20" s="830"/>
      <c r="AF20" s="772"/>
      <c r="AG20" s="57"/>
      <c r="AH20" s="260"/>
      <c r="AI20" s="830"/>
      <c r="AJ20" s="772"/>
      <c r="AK20" s="57"/>
      <c r="AL20" s="300"/>
      <c r="AM20" s="830"/>
      <c r="AN20" s="772"/>
      <c r="AO20" s="57"/>
      <c r="AP20" s="300"/>
      <c r="AQ20" s="830"/>
      <c r="AR20" s="772"/>
      <c r="AS20" s="57"/>
      <c r="AT20" s="300"/>
      <c r="AV20" s="55"/>
      <c r="AW20" s="66"/>
      <c r="AX20" s="71"/>
      <c r="AY20" s="71"/>
      <c r="AZ20" s="72"/>
      <c r="BA20" s="71"/>
      <c r="BB20" s="71"/>
      <c r="BC20" s="71"/>
      <c r="BD20" s="509"/>
      <c r="BE20" s="509"/>
      <c r="BF20" s="509"/>
    </row>
    <row r="21" spans="1:58" s="2" customFormat="1" ht="13.7" customHeight="1" x14ac:dyDescent="0.2">
      <c r="A21" s="918" t="s">
        <v>270</v>
      </c>
      <c r="B21" s="84"/>
      <c r="C21" s="57"/>
      <c r="D21" s="57"/>
      <c r="E21" s="86"/>
      <c r="F21" s="664"/>
      <c r="G21" s="665"/>
      <c r="H21" s="656"/>
      <c r="I21" s="657"/>
      <c r="J21" s="236"/>
      <c r="K21" s="178"/>
      <c r="L21" s="57"/>
      <c r="M21" s="260"/>
      <c r="N21" s="236"/>
      <c r="O21" s="57"/>
      <c r="P21" s="57"/>
      <c r="Q21" s="591"/>
      <c r="R21" s="236"/>
      <c r="S21" s="57"/>
      <c r="T21" s="57"/>
      <c r="U21" s="811"/>
      <c r="V21" s="591"/>
      <c r="W21" s="830"/>
      <c r="X21" s="264"/>
      <c r="Y21" s="57"/>
      <c r="Z21" s="260"/>
      <c r="AA21" s="830"/>
      <c r="AB21" s="264"/>
      <c r="AC21" s="57"/>
      <c r="AD21" s="260"/>
      <c r="AE21" s="830"/>
      <c r="AF21" s="772"/>
      <c r="AG21" s="57"/>
      <c r="AH21" s="260"/>
      <c r="AI21" s="830"/>
      <c r="AJ21" s="772"/>
      <c r="AK21" s="57"/>
      <c r="AL21" s="300"/>
      <c r="AM21" s="830"/>
      <c r="AN21" s="772"/>
      <c r="AO21" s="57"/>
      <c r="AP21" s="300"/>
      <c r="AQ21" s="830"/>
      <c r="AR21" s="772"/>
      <c r="AS21" s="57"/>
      <c r="AT21" s="300"/>
      <c r="AV21" s="55"/>
      <c r="AW21" s="66"/>
      <c r="AX21" s="71"/>
      <c r="AY21" s="71"/>
      <c r="AZ21" s="72"/>
      <c r="BA21" s="71"/>
      <c r="BB21" s="71"/>
      <c r="BC21" s="71"/>
      <c r="BD21" s="509"/>
      <c r="BE21" s="509"/>
      <c r="BF21" s="509"/>
    </row>
    <row r="22" spans="1:58" s="2" customFormat="1" ht="13.7" customHeight="1" x14ac:dyDescent="0.2">
      <c r="A22" s="917" t="s">
        <v>122</v>
      </c>
      <c r="B22" s="628">
        <v>-111</v>
      </c>
      <c r="C22" s="629">
        <v>-17</v>
      </c>
      <c r="D22" s="629">
        <v>49</v>
      </c>
      <c r="E22" s="630">
        <v>33</v>
      </c>
      <c r="F22" s="628">
        <v>-16</v>
      </c>
      <c r="G22" s="629">
        <v>16</v>
      </c>
      <c r="H22" s="629">
        <v>-15</v>
      </c>
      <c r="I22" s="630">
        <v>-45</v>
      </c>
      <c r="J22" s="628">
        <v>41</v>
      </c>
      <c r="K22" s="206">
        <v>-57</v>
      </c>
      <c r="L22" s="206">
        <v>-8</v>
      </c>
      <c r="M22" s="627">
        <v>18</v>
      </c>
      <c r="N22" s="139">
        <v>-15</v>
      </c>
      <c r="O22" s="206">
        <v>-26</v>
      </c>
      <c r="P22" s="206">
        <v>-20</v>
      </c>
      <c r="Q22" s="591">
        <v>37</v>
      </c>
      <c r="R22" s="139">
        <v>-55</v>
      </c>
      <c r="S22" s="57">
        <v>-79</v>
      </c>
      <c r="T22" s="57">
        <v>-98</v>
      </c>
      <c r="U22" s="811">
        <v>112</v>
      </c>
      <c r="V22" s="591"/>
      <c r="W22" s="830">
        <v>-39</v>
      </c>
      <c r="X22" s="264">
        <v>14</v>
      </c>
      <c r="Y22" s="57">
        <v>-78</v>
      </c>
      <c r="Z22" s="260"/>
      <c r="AA22" s="830"/>
      <c r="AB22" s="772"/>
      <c r="AC22" s="57"/>
      <c r="AD22" s="260"/>
      <c r="AE22" s="830"/>
      <c r="AF22" s="772"/>
      <c r="AG22" s="57"/>
      <c r="AH22" s="260"/>
      <c r="AI22" s="830"/>
      <c r="AJ22" s="772"/>
      <c r="AK22" s="57"/>
      <c r="AL22" s="300"/>
      <c r="AM22" s="830"/>
      <c r="AN22" s="772"/>
      <c r="AO22" s="57"/>
      <c r="AP22" s="300"/>
      <c r="AQ22" s="830"/>
      <c r="AR22" s="772"/>
      <c r="AS22" s="57"/>
      <c r="AT22" s="300"/>
      <c r="AV22" s="55">
        <v>-46</v>
      </c>
      <c r="AW22" s="66">
        <f t="shared" ref="AW22:AW29" si="6">F22+G22+H22+I22</f>
        <v>-60</v>
      </c>
      <c r="AX22" s="71">
        <v>-6</v>
      </c>
      <c r="AY22" s="71">
        <f t="shared" ref="AY22:AY29" si="7">SUM(N22:Q22)</f>
        <v>-24</v>
      </c>
      <c r="AZ22" s="72">
        <f t="shared" ref="AZ22:AZ29" si="8">SUM(R22:U22)</f>
        <v>-120</v>
      </c>
      <c r="BA22" s="71"/>
      <c r="BB22" s="71"/>
      <c r="BC22" s="71"/>
      <c r="BD22" s="509"/>
      <c r="BE22" s="509"/>
      <c r="BF22" s="509"/>
    </row>
    <row r="23" spans="1:58" s="2" customFormat="1" ht="13.7" customHeight="1" x14ac:dyDescent="0.2">
      <c r="A23" s="917" t="s">
        <v>297</v>
      </c>
      <c r="B23" s="628"/>
      <c r="C23" s="629"/>
      <c r="D23" s="629"/>
      <c r="E23" s="630"/>
      <c r="F23" s="628"/>
      <c r="G23" s="629"/>
      <c r="H23" s="629"/>
      <c r="I23" s="630"/>
      <c r="J23" s="628"/>
      <c r="K23" s="206"/>
      <c r="L23" s="206"/>
      <c r="M23" s="627"/>
      <c r="N23" s="139"/>
      <c r="O23" s="206"/>
      <c r="P23" s="206"/>
      <c r="Q23" s="591"/>
      <c r="R23" s="139"/>
      <c r="S23" s="57"/>
      <c r="T23" s="57"/>
      <c r="U23" s="811"/>
      <c r="V23" s="591"/>
      <c r="W23" s="830"/>
      <c r="X23" s="264"/>
      <c r="Y23" s="57"/>
      <c r="Z23" s="260">
        <v>71</v>
      </c>
      <c r="AA23" s="830" t="s">
        <v>107</v>
      </c>
      <c r="AB23" s="772">
        <v>-61</v>
      </c>
      <c r="AC23" s="57">
        <v>-57</v>
      </c>
      <c r="AD23" s="260">
        <v>67</v>
      </c>
      <c r="AE23" s="830">
        <v>4</v>
      </c>
      <c r="AF23" s="772">
        <v>49</v>
      </c>
      <c r="AG23" s="57">
        <v>3</v>
      </c>
      <c r="AH23" s="260">
        <v>-25</v>
      </c>
      <c r="AI23" s="830">
        <v>81</v>
      </c>
      <c r="AJ23" s="772">
        <v>86</v>
      </c>
      <c r="AK23" s="57">
        <v>-31</v>
      </c>
      <c r="AL23" s="300">
        <v>51</v>
      </c>
      <c r="AM23" s="830">
        <v>-42</v>
      </c>
      <c r="AN23" s="772">
        <v>31</v>
      </c>
      <c r="AO23" s="57">
        <v>-17</v>
      </c>
      <c r="AP23" s="300">
        <v>144</v>
      </c>
      <c r="AQ23" s="830">
        <v>27</v>
      </c>
      <c r="AR23" s="772"/>
      <c r="AS23" s="57"/>
      <c r="AT23" s="300"/>
      <c r="AV23" s="55"/>
      <c r="AW23" s="66"/>
      <c r="AX23" s="71"/>
      <c r="AY23" s="71"/>
      <c r="AZ23" s="72"/>
      <c r="BA23" s="71">
        <v>-78</v>
      </c>
      <c r="BB23" s="71">
        <v>-51</v>
      </c>
      <c r="BC23" s="71">
        <v>31</v>
      </c>
      <c r="BD23" s="509">
        <v>187</v>
      </c>
      <c r="BE23" s="509">
        <f>SUM(AM23:AP23)</f>
        <v>116</v>
      </c>
      <c r="BF23" s="509">
        <f t="shared" ref="BF23:BF24" si="9">SUM(AQ23:AT23)</f>
        <v>27</v>
      </c>
    </row>
    <row r="24" spans="1:58" s="2" customFormat="1" ht="13.7" customHeight="1" x14ac:dyDescent="0.2">
      <c r="A24" s="917" t="s">
        <v>123</v>
      </c>
      <c r="B24" s="628">
        <v>70</v>
      </c>
      <c r="C24" s="629">
        <v>2</v>
      </c>
      <c r="D24" s="629">
        <v>-26</v>
      </c>
      <c r="E24" s="630">
        <v>-38</v>
      </c>
      <c r="F24" s="628">
        <v>-10</v>
      </c>
      <c r="G24" s="629">
        <v>-30</v>
      </c>
      <c r="H24" s="629">
        <v>-50</v>
      </c>
      <c r="I24" s="630">
        <v>-14</v>
      </c>
      <c r="J24" s="628">
        <v>12</v>
      </c>
      <c r="K24" s="206">
        <v>-12</v>
      </c>
      <c r="L24" s="206">
        <v>-20</v>
      </c>
      <c r="M24" s="627">
        <v>-41</v>
      </c>
      <c r="N24" s="245">
        <v>-20</v>
      </c>
      <c r="O24" s="206">
        <v>-10</v>
      </c>
      <c r="P24" s="206">
        <v>-5</v>
      </c>
      <c r="Q24" s="591">
        <v>13</v>
      </c>
      <c r="R24" s="245">
        <v>1</v>
      </c>
      <c r="S24" s="57">
        <v>-10</v>
      </c>
      <c r="T24" s="57">
        <v>-6</v>
      </c>
      <c r="U24" s="811">
        <v>-27</v>
      </c>
      <c r="V24" s="591"/>
      <c r="W24" s="830">
        <v>-53</v>
      </c>
      <c r="X24" s="264">
        <v>-14</v>
      </c>
      <c r="Y24" s="57">
        <v>-5</v>
      </c>
      <c r="Z24" s="260">
        <v>154</v>
      </c>
      <c r="AA24" s="830">
        <v>441</v>
      </c>
      <c r="AB24" s="772">
        <v>46</v>
      </c>
      <c r="AC24" s="57">
        <v>57</v>
      </c>
      <c r="AD24" s="260">
        <v>24</v>
      </c>
      <c r="AE24" s="830">
        <v>-28</v>
      </c>
      <c r="AF24" s="772">
        <v>-37</v>
      </c>
      <c r="AG24" s="57">
        <v>-24</v>
      </c>
      <c r="AH24" s="260">
        <v>-31</v>
      </c>
      <c r="AI24" s="830">
        <v>-36</v>
      </c>
      <c r="AJ24" s="772">
        <v>-76</v>
      </c>
      <c r="AK24" s="57">
        <v>42</v>
      </c>
      <c r="AL24" s="300">
        <v>5</v>
      </c>
      <c r="AM24" s="830">
        <v>38</v>
      </c>
      <c r="AN24" s="772">
        <v>84</v>
      </c>
      <c r="AO24" s="57">
        <v>13</v>
      </c>
      <c r="AP24" s="300">
        <v>-7</v>
      </c>
      <c r="AQ24" s="830">
        <v>-35</v>
      </c>
      <c r="AR24" s="772"/>
      <c r="AS24" s="57"/>
      <c r="AT24" s="300"/>
      <c r="AV24" s="55">
        <v>8</v>
      </c>
      <c r="AW24" s="66">
        <f t="shared" si="6"/>
        <v>-104</v>
      </c>
      <c r="AX24" s="71">
        <v>-61</v>
      </c>
      <c r="AY24" s="71">
        <f t="shared" si="7"/>
        <v>-22</v>
      </c>
      <c r="AZ24" s="72">
        <f t="shared" si="8"/>
        <v>-42</v>
      </c>
      <c r="BA24" s="71">
        <f>SUM(W24:Z24)</f>
        <v>82</v>
      </c>
      <c r="BB24" s="71">
        <v>568</v>
      </c>
      <c r="BC24" s="71">
        <v>-120</v>
      </c>
      <c r="BD24" s="509">
        <v>-65</v>
      </c>
      <c r="BE24" s="509">
        <f>SUM(AM24:AP24)</f>
        <v>128</v>
      </c>
      <c r="BF24" s="509">
        <f t="shared" si="9"/>
        <v>-35</v>
      </c>
    </row>
    <row r="25" spans="1:58" s="2" customFormat="1" ht="13.7" customHeight="1" x14ac:dyDescent="0.2">
      <c r="A25" s="917" t="s">
        <v>124</v>
      </c>
      <c r="B25" s="628">
        <v>-4</v>
      </c>
      <c r="C25" s="629">
        <v>65</v>
      </c>
      <c r="D25" s="629">
        <v>-20</v>
      </c>
      <c r="E25" s="630">
        <v>19</v>
      </c>
      <c r="F25" s="628">
        <v>-66</v>
      </c>
      <c r="G25" s="629">
        <v>17</v>
      </c>
      <c r="H25" s="629">
        <v>-15</v>
      </c>
      <c r="I25" s="630">
        <v>-70</v>
      </c>
      <c r="J25" s="628">
        <v>1</v>
      </c>
      <c r="K25" s="206">
        <v>71</v>
      </c>
      <c r="L25" s="206">
        <v>19</v>
      </c>
      <c r="M25" s="627">
        <v>10</v>
      </c>
      <c r="N25" s="246">
        <v>-44</v>
      </c>
      <c r="O25" s="206">
        <v>6</v>
      </c>
      <c r="P25" s="206">
        <v>17</v>
      </c>
      <c r="Q25" s="591">
        <v>-4</v>
      </c>
      <c r="R25" s="246">
        <v>14</v>
      </c>
      <c r="S25" s="57">
        <v>70</v>
      </c>
      <c r="T25" s="57">
        <v>54</v>
      </c>
      <c r="U25" s="811">
        <v>67</v>
      </c>
      <c r="V25" s="591"/>
      <c r="W25" s="830">
        <v>46</v>
      </c>
      <c r="X25" s="264">
        <v>-20</v>
      </c>
      <c r="Y25" s="57">
        <v>-3</v>
      </c>
      <c r="Z25" s="260"/>
      <c r="AA25" s="830"/>
      <c r="AB25" s="772"/>
      <c r="AC25" s="57"/>
      <c r="AD25" s="260"/>
      <c r="AE25" s="830"/>
      <c r="AF25" s="772"/>
      <c r="AG25" s="57"/>
      <c r="AH25" s="260"/>
      <c r="AI25" s="830"/>
      <c r="AJ25" s="772"/>
      <c r="AK25" s="57"/>
      <c r="AL25" s="300"/>
      <c r="AM25" s="830"/>
      <c r="AN25" s="772"/>
      <c r="AO25" s="57"/>
      <c r="AP25" s="300"/>
      <c r="AQ25" s="830"/>
      <c r="AR25" s="772"/>
      <c r="AS25" s="57"/>
      <c r="AT25" s="300"/>
      <c r="AV25" s="55">
        <v>60</v>
      </c>
      <c r="AW25" s="66">
        <f t="shared" si="6"/>
        <v>-134</v>
      </c>
      <c r="AX25" s="71">
        <v>101</v>
      </c>
      <c r="AY25" s="71">
        <f t="shared" si="7"/>
        <v>-25</v>
      </c>
      <c r="AZ25" s="72">
        <f t="shared" si="8"/>
        <v>205</v>
      </c>
      <c r="BA25" s="71"/>
      <c r="BB25" s="71"/>
      <c r="BC25" s="71"/>
      <c r="BD25" s="509"/>
      <c r="BE25" s="509"/>
      <c r="BF25" s="509"/>
    </row>
    <row r="26" spans="1:58" s="2" customFormat="1" ht="13.7" customHeight="1" x14ac:dyDescent="0.2">
      <c r="A26" s="437" t="s">
        <v>245</v>
      </c>
      <c r="B26" s="628"/>
      <c r="C26" s="629"/>
      <c r="D26" s="629"/>
      <c r="E26" s="630"/>
      <c r="F26" s="628"/>
      <c r="G26" s="629"/>
      <c r="H26" s="629"/>
      <c r="I26" s="630"/>
      <c r="J26" s="628"/>
      <c r="K26" s="206"/>
      <c r="L26" s="206"/>
      <c r="M26" s="627"/>
      <c r="N26" s="246"/>
      <c r="O26" s="206"/>
      <c r="P26" s="206"/>
      <c r="Q26" s="591"/>
      <c r="R26" s="246"/>
      <c r="S26" s="57"/>
      <c r="T26" s="57"/>
      <c r="U26" s="811"/>
      <c r="V26" s="591"/>
      <c r="W26" s="830"/>
      <c r="X26" s="264"/>
      <c r="Y26" s="57"/>
      <c r="Z26" s="260">
        <v>9</v>
      </c>
      <c r="AA26" s="830">
        <v>4</v>
      </c>
      <c r="AB26" s="772">
        <v>-1</v>
      </c>
      <c r="AC26" s="57">
        <v>-4</v>
      </c>
      <c r="AD26" s="260">
        <v>6</v>
      </c>
      <c r="AE26" s="830">
        <v>-1</v>
      </c>
      <c r="AF26" s="772">
        <v>-2</v>
      </c>
      <c r="AG26" s="50">
        <v>-5</v>
      </c>
      <c r="AH26" s="260">
        <v>-92</v>
      </c>
      <c r="AI26" s="830" t="s">
        <v>107</v>
      </c>
      <c r="AJ26" s="772">
        <v>10</v>
      </c>
      <c r="AK26" s="50">
        <v>-36</v>
      </c>
      <c r="AL26" s="300">
        <v>4</v>
      </c>
      <c r="AM26" s="830">
        <v>20</v>
      </c>
      <c r="AN26" s="772">
        <v>-14</v>
      </c>
      <c r="AO26" s="50">
        <v>30</v>
      </c>
      <c r="AP26" s="300">
        <v>7</v>
      </c>
      <c r="AQ26" s="830">
        <v>4</v>
      </c>
      <c r="AR26" s="772"/>
      <c r="AS26" s="50"/>
      <c r="AT26" s="300"/>
      <c r="AV26" s="55"/>
      <c r="AW26" s="66"/>
      <c r="AX26" s="71"/>
      <c r="AY26" s="71"/>
      <c r="AZ26" s="72"/>
      <c r="BA26" s="71">
        <v>30</v>
      </c>
      <c r="BB26" s="71">
        <v>5</v>
      </c>
      <c r="BC26" s="71">
        <v>-100</v>
      </c>
      <c r="BD26" s="509">
        <v>-22</v>
      </c>
      <c r="BE26" s="509">
        <f>SUM(AM26:AP26)</f>
        <v>43</v>
      </c>
      <c r="BF26" s="509">
        <f>SUM(AQ26:AT26)</f>
        <v>4</v>
      </c>
    </row>
    <row r="27" spans="1:58" s="2" customFormat="1" ht="13.7" customHeight="1" x14ac:dyDescent="0.2">
      <c r="A27" s="917" t="s">
        <v>348</v>
      </c>
      <c r="B27" s="628"/>
      <c r="C27" s="629"/>
      <c r="D27" s="629"/>
      <c r="E27" s="630"/>
      <c r="F27" s="628"/>
      <c r="G27" s="629"/>
      <c r="H27" s="629"/>
      <c r="I27" s="630"/>
      <c r="J27" s="628"/>
      <c r="K27" s="206"/>
      <c r="L27" s="206"/>
      <c r="M27" s="627"/>
      <c r="N27" s="246"/>
      <c r="O27" s="206"/>
      <c r="P27" s="206"/>
      <c r="Q27" s="591"/>
      <c r="R27" s="246"/>
      <c r="S27" s="57"/>
      <c r="T27" s="57"/>
      <c r="U27" s="811"/>
      <c r="V27" s="591"/>
      <c r="W27" s="830"/>
      <c r="X27" s="264"/>
      <c r="Y27" s="57"/>
      <c r="Z27" s="435">
        <f>-10+105</f>
        <v>95</v>
      </c>
      <c r="AA27" s="830">
        <v>-47</v>
      </c>
      <c r="AB27" s="772">
        <v>-120</v>
      </c>
      <c r="AC27" s="57">
        <v>50</v>
      </c>
      <c r="AD27" s="260">
        <v>-39</v>
      </c>
      <c r="AE27" s="830">
        <v>244</v>
      </c>
      <c r="AF27" s="772">
        <v>-137</v>
      </c>
      <c r="AG27" s="57">
        <v>36</v>
      </c>
      <c r="AH27" s="260">
        <v>82</v>
      </c>
      <c r="AI27" s="830">
        <v>-26</v>
      </c>
      <c r="AJ27" s="772">
        <v>-225</v>
      </c>
      <c r="AK27" s="57">
        <v>310</v>
      </c>
      <c r="AL27" s="300">
        <v>-188</v>
      </c>
      <c r="AM27" s="830">
        <v>-250</v>
      </c>
      <c r="AN27" s="772">
        <v>-218</v>
      </c>
      <c r="AO27" s="57">
        <v>43</v>
      </c>
      <c r="AP27" s="300">
        <v>-35</v>
      </c>
      <c r="AQ27" s="830">
        <v>64</v>
      </c>
      <c r="AR27" s="772"/>
      <c r="AS27" s="57"/>
      <c r="AT27" s="300"/>
      <c r="AV27" s="55"/>
      <c r="AW27" s="66"/>
      <c r="AX27" s="71"/>
      <c r="AY27" s="71"/>
      <c r="AZ27" s="72"/>
      <c r="BA27" s="599">
        <f>22+105</f>
        <v>127</v>
      </c>
      <c r="BB27" s="71">
        <v>-156</v>
      </c>
      <c r="BC27" s="599">
        <v>225</v>
      </c>
      <c r="BD27" s="1105">
        <v>-129</v>
      </c>
      <c r="BE27" s="1105">
        <f>SUM(AM27:AP27)</f>
        <v>-460</v>
      </c>
      <c r="BF27" s="1105">
        <f>SUM(AQ27:AT27)</f>
        <v>64</v>
      </c>
    </row>
    <row r="28" spans="1:58" s="2" customFormat="1" ht="13.7" customHeight="1" x14ac:dyDescent="0.2">
      <c r="A28" s="917" t="s">
        <v>125</v>
      </c>
      <c r="B28" s="628">
        <v>-14</v>
      </c>
      <c r="C28" s="629">
        <v>9</v>
      </c>
      <c r="D28" s="629">
        <v>64</v>
      </c>
      <c r="E28" s="630">
        <v>20</v>
      </c>
      <c r="F28" s="628">
        <v>-13</v>
      </c>
      <c r="G28" s="629">
        <v>1</v>
      </c>
      <c r="H28" s="629">
        <v>9</v>
      </c>
      <c r="I28" s="630">
        <v>28</v>
      </c>
      <c r="J28" s="628">
        <v>-7</v>
      </c>
      <c r="K28" s="206">
        <v>18</v>
      </c>
      <c r="L28" s="206">
        <v>3</v>
      </c>
      <c r="M28" s="627">
        <v>33</v>
      </c>
      <c r="N28" s="246">
        <v>-8</v>
      </c>
      <c r="O28" s="206">
        <v>-4</v>
      </c>
      <c r="P28" s="206">
        <v>3</v>
      </c>
      <c r="Q28" s="591">
        <v>10</v>
      </c>
      <c r="R28" s="246">
        <v>12</v>
      </c>
      <c r="S28" s="57">
        <v>-4</v>
      </c>
      <c r="T28" s="57">
        <v>18</v>
      </c>
      <c r="U28" s="811">
        <v>-4</v>
      </c>
      <c r="V28" s="591"/>
      <c r="W28" s="830">
        <v>-15</v>
      </c>
      <c r="X28" s="264">
        <v>7</v>
      </c>
      <c r="Y28" s="57">
        <v>-17</v>
      </c>
      <c r="Z28" s="260"/>
      <c r="AA28" s="830"/>
      <c r="AB28" s="772"/>
      <c r="AC28" s="57"/>
      <c r="AD28" s="260"/>
      <c r="AE28" s="830"/>
      <c r="AF28" s="772"/>
      <c r="AG28" s="57"/>
      <c r="AH28" s="260"/>
      <c r="AI28" s="830"/>
      <c r="AJ28" s="772"/>
      <c r="AK28" s="57"/>
      <c r="AL28" s="300"/>
      <c r="AM28" s="830"/>
      <c r="AN28" s="772"/>
      <c r="AO28" s="57"/>
      <c r="AP28" s="300"/>
      <c r="AQ28" s="830"/>
      <c r="AR28" s="772"/>
      <c r="AS28" s="57"/>
      <c r="AT28" s="300"/>
      <c r="AV28" s="55">
        <v>79</v>
      </c>
      <c r="AW28" s="66">
        <f t="shared" si="6"/>
        <v>25</v>
      </c>
      <c r="AX28" s="71">
        <v>47</v>
      </c>
      <c r="AY28" s="71">
        <f t="shared" si="7"/>
        <v>1</v>
      </c>
      <c r="AZ28" s="72">
        <f t="shared" si="8"/>
        <v>22</v>
      </c>
      <c r="BA28" s="71"/>
      <c r="BB28" s="71"/>
      <c r="BC28" s="71"/>
      <c r="BD28" s="509"/>
      <c r="BE28" s="509"/>
      <c r="BF28" s="509"/>
    </row>
    <row r="29" spans="1:58" s="2" customFormat="1" ht="13.7" customHeight="1" x14ac:dyDescent="0.2">
      <c r="A29" s="437" t="s">
        <v>126</v>
      </c>
      <c r="B29" s="628">
        <v>-55</v>
      </c>
      <c r="C29" s="629">
        <v>-151</v>
      </c>
      <c r="D29" s="629">
        <v>-49</v>
      </c>
      <c r="E29" s="630">
        <v>-50</v>
      </c>
      <c r="F29" s="628">
        <v>-113</v>
      </c>
      <c r="G29" s="629">
        <v>-113</v>
      </c>
      <c r="H29" s="629">
        <v>39</v>
      </c>
      <c r="I29" s="630">
        <v>-11</v>
      </c>
      <c r="J29" s="628">
        <v>-65</v>
      </c>
      <c r="K29" s="206">
        <v>18</v>
      </c>
      <c r="L29" s="206">
        <v>-22</v>
      </c>
      <c r="M29" s="627">
        <v>34</v>
      </c>
      <c r="N29" s="246">
        <v>17</v>
      </c>
      <c r="O29" s="206">
        <v>-78</v>
      </c>
      <c r="P29" s="206">
        <v>29</v>
      </c>
      <c r="Q29" s="591">
        <v>-21</v>
      </c>
      <c r="R29" s="246">
        <v>35</v>
      </c>
      <c r="S29" s="57">
        <v>-68</v>
      </c>
      <c r="T29" s="57">
        <v>46</v>
      </c>
      <c r="U29" s="811">
        <v>4</v>
      </c>
      <c r="V29" s="591"/>
      <c r="W29" s="830">
        <v>64</v>
      </c>
      <c r="X29" s="264">
        <v>-53</v>
      </c>
      <c r="Y29" s="57">
        <v>-2</v>
      </c>
      <c r="Z29" s="260"/>
      <c r="AA29" s="830"/>
      <c r="AB29" s="264"/>
      <c r="AC29" s="57"/>
      <c r="AD29" s="260"/>
      <c r="AE29" s="830"/>
      <c r="AF29" s="772"/>
      <c r="AG29" s="57"/>
      <c r="AH29" s="260"/>
      <c r="AI29" s="830"/>
      <c r="AJ29" s="772"/>
      <c r="AK29" s="57"/>
      <c r="AL29" s="300"/>
      <c r="AM29" s="830"/>
      <c r="AN29" s="772"/>
      <c r="AO29" s="57"/>
      <c r="AP29" s="300"/>
      <c r="AQ29" s="830"/>
      <c r="AR29" s="772"/>
      <c r="AS29" s="57"/>
      <c r="AT29" s="300"/>
      <c r="AV29" s="542">
        <v>-305</v>
      </c>
      <c r="AW29" s="66">
        <f t="shared" si="6"/>
        <v>-198</v>
      </c>
      <c r="AX29" s="71">
        <v>-35</v>
      </c>
      <c r="AY29" s="71">
        <f t="shared" si="7"/>
        <v>-53</v>
      </c>
      <c r="AZ29" s="72">
        <f t="shared" si="8"/>
        <v>17</v>
      </c>
      <c r="BA29" s="71"/>
      <c r="BB29" s="71"/>
      <c r="BC29" s="71"/>
      <c r="BD29" s="509"/>
      <c r="BE29" s="509"/>
      <c r="BF29" s="509"/>
    </row>
    <row r="30" spans="1:58" s="2" customFormat="1" ht="6" customHeight="1" x14ac:dyDescent="0.2">
      <c r="A30" s="148"/>
      <c r="B30" s="628"/>
      <c r="C30" s="629"/>
      <c r="D30" s="629"/>
      <c r="E30" s="630"/>
      <c r="F30" s="628"/>
      <c r="G30" s="629"/>
      <c r="H30" s="629"/>
      <c r="I30" s="630"/>
      <c r="J30" s="628"/>
      <c r="K30" s="206"/>
      <c r="L30" s="57"/>
      <c r="M30" s="260"/>
      <c r="N30" s="246"/>
      <c r="O30" s="57"/>
      <c r="P30" s="57"/>
      <c r="Q30" s="591"/>
      <c r="R30" s="246"/>
      <c r="S30" s="57"/>
      <c r="T30" s="57"/>
      <c r="U30" s="811"/>
      <c r="V30" s="591"/>
      <c r="W30" s="830"/>
      <c r="X30" s="264"/>
      <c r="Y30" s="57"/>
      <c r="Z30" s="260"/>
      <c r="AA30" s="830"/>
      <c r="AB30" s="264"/>
      <c r="AC30" s="57"/>
      <c r="AD30" s="260"/>
      <c r="AE30" s="830"/>
      <c r="AF30" s="772"/>
      <c r="AG30" s="57"/>
      <c r="AH30" s="260"/>
      <c r="AI30" s="830"/>
      <c r="AJ30" s="772"/>
      <c r="AK30" s="57"/>
      <c r="AL30" s="300"/>
      <c r="AM30" s="830"/>
      <c r="AN30" s="772"/>
      <c r="AO30" s="57"/>
      <c r="AP30" s="300"/>
      <c r="AQ30" s="830"/>
      <c r="AR30" s="772"/>
      <c r="AS30" s="57"/>
      <c r="AT30" s="300"/>
      <c r="AV30" s="55"/>
      <c r="AW30" s="66"/>
      <c r="AX30" s="71"/>
      <c r="AY30" s="71"/>
      <c r="AZ30" s="72"/>
      <c r="BA30" s="71"/>
      <c r="BB30" s="71"/>
      <c r="BC30" s="71"/>
      <c r="BD30" s="509"/>
      <c r="BE30" s="509"/>
      <c r="BF30" s="509"/>
    </row>
    <row r="31" spans="1:58" s="2" customFormat="1" ht="13.7" customHeight="1" x14ac:dyDescent="0.2">
      <c r="A31" s="148" t="s">
        <v>127</v>
      </c>
      <c r="B31" s="628">
        <v>259</v>
      </c>
      <c r="C31" s="629">
        <v>363</v>
      </c>
      <c r="D31" s="629">
        <v>-382</v>
      </c>
      <c r="E31" s="630">
        <v>113</v>
      </c>
      <c r="F31" s="628">
        <v>-190</v>
      </c>
      <c r="G31" s="629">
        <v>-85</v>
      </c>
      <c r="H31" s="629">
        <v>82</v>
      </c>
      <c r="I31" s="630">
        <v>65</v>
      </c>
      <c r="J31" s="628">
        <v>-53</v>
      </c>
      <c r="K31" s="206">
        <v>104</v>
      </c>
      <c r="L31" s="206">
        <v>-48</v>
      </c>
      <c r="M31" s="627">
        <v>-31</v>
      </c>
      <c r="N31" s="246">
        <v>53</v>
      </c>
      <c r="O31" s="206">
        <v>-32</v>
      </c>
      <c r="P31" s="206">
        <v>-52</v>
      </c>
      <c r="Q31" s="591">
        <v>-31</v>
      </c>
      <c r="R31" s="246">
        <v>2</v>
      </c>
      <c r="S31" s="57">
        <v>22</v>
      </c>
      <c r="T31" s="57">
        <v>131</v>
      </c>
      <c r="U31" s="811">
        <v>91</v>
      </c>
      <c r="V31" s="591"/>
      <c r="W31" s="830">
        <v>208</v>
      </c>
      <c r="X31" s="264">
        <v>-40</v>
      </c>
      <c r="Y31" s="57">
        <v>-6</v>
      </c>
      <c r="Z31" s="260">
        <v>31</v>
      </c>
      <c r="AA31" s="830">
        <v>10</v>
      </c>
      <c r="AB31" s="264">
        <v>4</v>
      </c>
      <c r="AC31" s="57">
        <v>4</v>
      </c>
      <c r="AD31" s="260">
        <v>-3</v>
      </c>
      <c r="AE31" s="830">
        <v>12</v>
      </c>
      <c r="AF31" s="772">
        <v>5</v>
      </c>
      <c r="AG31" s="57">
        <v>8</v>
      </c>
      <c r="AH31" s="260">
        <v>5</v>
      </c>
      <c r="AI31" s="830">
        <v>5</v>
      </c>
      <c r="AJ31" s="772">
        <v>-5</v>
      </c>
      <c r="AK31" s="57">
        <v>1</v>
      </c>
      <c r="AL31" s="300">
        <v>13</v>
      </c>
      <c r="AM31" s="830">
        <v>6</v>
      </c>
      <c r="AN31" s="772">
        <v>1</v>
      </c>
      <c r="AO31" s="57">
        <v>-1</v>
      </c>
      <c r="AP31" s="300">
        <v>9</v>
      </c>
      <c r="AQ31" s="832">
        <v>-4</v>
      </c>
      <c r="AR31" s="772"/>
      <c r="AS31" s="57"/>
      <c r="AT31" s="300"/>
      <c r="AV31" s="55">
        <v>353</v>
      </c>
      <c r="AW31" s="66">
        <f>F31+G31+H31+I31</f>
        <v>-128</v>
      </c>
      <c r="AX31" s="71">
        <v>-28</v>
      </c>
      <c r="AY31" s="71">
        <f>SUM(N31:Q31)</f>
        <v>-62</v>
      </c>
      <c r="AZ31" s="72">
        <f t="shared" ref="AZ31:AZ33" si="10">SUM(R31:U31)</f>
        <v>246</v>
      </c>
      <c r="BA31" s="71">
        <f>SUM(W31:Z31)</f>
        <v>193</v>
      </c>
      <c r="BB31" s="71">
        <v>15</v>
      </c>
      <c r="BC31" s="71">
        <v>30</v>
      </c>
      <c r="BD31" s="509">
        <v>14</v>
      </c>
      <c r="BE31" s="509">
        <f>SUM(AM31:AP31)</f>
        <v>15</v>
      </c>
      <c r="BF31" s="509">
        <f t="shared" ref="BF31:BF32" si="11">SUM(AQ31:AT31)</f>
        <v>-4</v>
      </c>
    </row>
    <row r="32" spans="1:58" s="94" customFormat="1" ht="13.7" customHeight="1" x14ac:dyDescent="0.2">
      <c r="A32" s="437" t="s">
        <v>74</v>
      </c>
      <c r="B32" s="648">
        <v>-5</v>
      </c>
      <c r="C32" s="649">
        <v>1</v>
      </c>
      <c r="D32" s="649">
        <v>4</v>
      </c>
      <c r="E32" s="650">
        <v>4</v>
      </c>
      <c r="F32" s="648">
        <v>5</v>
      </c>
      <c r="G32" s="649">
        <v>6</v>
      </c>
      <c r="H32" s="649">
        <v>4</v>
      </c>
      <c r="I32" s="650">
        <v>3</v>
      </c>
      <c r="J32" s="628">
        <v>7</v>
      </c>
      <c r="K32" s="439">
        <v>7</v>
      </c>
      <c r="L32" s="206">
        <v>7</v>
      </c>
      <c r="M32" s="627">
        <v>1</v>
      </c>
      <c r="N32" s="438">
        <v>-2</v>
      </c>
      <c r="O32" s="206">
        <v>3</v>
      </c>
      <c r="P32" s="206">
        <v>-1</v>
      </c>
      <c r="Q32" s="591">
        <v>2</v>
      </c>
      <c r="R32" s="438">
        <v>5</v>
      </c>
      <c r="S32" s="431">
        <v>-5</v>
      </c>
      <c r="T32" s="431">
        <v>-13</v>
      </c>
      <c r="U32" s="814">
        <v>4</v>
      </c>
      <c r="V32" s="591"/>
      <c r="W32" s="832">
        <v>-10</v>
      </c>
      <c r="X32" s="772">
        <v>16</v>
      </c>
      <c r="Y32" s="431">
        <v>5</v>
      </c>
      <c r="Z32" s="435">
        <v>-8</v>
      </c>
      <c r="AA32" s="832">
        <v>-26</v>
      </c>
      <c r="AB32" s="772">
        <v>15</v>
      </c>
      <c r="AC32" s="431">
        <v>9</v>
      </c>
      <c r="AD32" s="435">
        <v>-8</v>
      </c>
      <c r="AE32" s="832">
        <v>-3</v>
      </c>
      <c r="AF32" s="772">
        <v>-3</v>
      </c>
      <c r="AG32" s="431">
        <v>-1</v>
      </c>
      <c r="AH32" s="435">
        <v>3</v>
      </c>
      <c r="AI32" s="832">
        <v>-3</v>
      </c>
      <c r="AJ32" s="772">
        <v>9</v>
      </c>
      <c r="AK32" s="431">
        <v>6</v>
      </c>
      <c r="AL32" s="1033">
        <v>0</v>
      </c>
      <c r="AM32" s="832">
        <v>5</v>
      </c>
      <c r="AN32" s="772">
        <v>-2</v>
      </c>
      <c r="AO32" s="431">
        <v>-4</v>
      </c>
      <c r="AP32" s="1033">
        <v>-1</v>
      </c>
      <c r="AQ32" s="832">
        <v>5</v>
      </c>
      <c r="AR32" s="772"/>
      <c r="AS32" s="431"/>
      <c r="AT32" s="1033"/>
      <c r="AV32" s="542">
        <v>4</v>
      </c>
      <c r="AW32" s="106">
        <f>F32+G32+H32+I32</f>
        <v>18</v>
      </c>
      <c r="AX32" s="599">
        <v>22</v>
      </c>
      <c r="AY32" s="599">
        <f>SUM(N32:Q32)</f>
        <v>2</v>
      </c>
      <c r="AZ32" s="93">
        <f t="shared" si="10"/>
        <v>-9</v>
      </c>
      <c r="BA32" s="599">
        <f>SUM(W32:Z32)</f>
        <v>3</v>
      </c>
      <c r="BB32" s="599">
        <v>-10</v>
      </c>
      <c r="BC32" s="599">
        <v>-4</v>
      </c>
      <c r="BD32" s="1105">
        <v>12</v>
      </c>
      <c r="BE32" s="1105">
        <f>SUM(AM32:AP32)</f>
        <v>-2</v>
      </c>
      <c r="BF32" s="1105">
        <f t="shared" si="11"/>
        <v>5</v>
      </c>
    </row>
    <row r="33" spans="1:58" s="158" customFormat="1" x14ac:dyDescent="0.2">
      <c r="A33" s="147" t="s">
        <v>75</v>
      </c>
      <c r="B33" s="622">
        <v>-17</v>
      </c>
      <c r="C33" s="620">
        <v>75</v>
      </c>
      <c r="D33" s="620">
        <v>152</v>
      </c>
      <c r="E33" s="623">
        <v>151</v>
      </c>
      <c r="F33" s="622">
        <f>SUM(F6:F32)</f>
        <v>-3</v>
      </c>
      <c r="G33" s="620">
        <f>SUM(G6:G32)</f>
        <v>81</v>
      </c>
      <c r="H33" s="620">
        <f>SUM(H6:H32)</f>
        <v>131</v>
      </c>
      <c r="I33" s="623">
        <f>SUM(I6:I32)</f>
        <v>-34</v>
      </c>
      <c r="J33" s="155">
        <v>97</v>
      </c>
      <c r="K33" s="624">
        <v>269</v>
      </c>
      <c r="L33" s="624">
        <v>192</v>
      </c>
      <c r="M33" s="597">
        <v>164</v>
      </c>
      <c r="N33" s="622">
        <v>119</v>
      </c>
      <c r="O33" s="624">
        <v>160</v>
      </c>
      <c r="P33" s="624">
        <v>298</v>
      </c>
      <c r="Q33" s="594">
        <v>314</v>
      </c>
      <c r="R33" s="622">
        <v>273</v>
      </c>
      <c r="S33" s="682">
        <v>242</v>
      </c>
      <c r="T33" s="242">
        <v>397</v>
      </c>
      <c r="U33" s="242">
        <v>556</v>
      </c>
      <c r="V33" s="594"/>
      <c r="W33" s="834">
        <v>368</v>
      </c>
      <c r="X33" s="778">
        <v>351</v>
      </c>
      <c r="Y33" s="156">
        <v>340</v>
      </c>
      <c r="Z33" s="159">
        <v>271</v>
      </c>
      <c r="AA33" s="834">
        <v>414</v>
      </c>
      <c r="AB33" s="778">
        <v>434</v>
      </c>
      <c r="AC33" s="156">
        <v>718</v>
      </c>
      <c r="AD33" s="1037">
        <v>737</v>
      </c>
      <c r="AE33" s="834">
        <v>625</v>
      </c>
      <c r="AF33" s="1066">
        <v>441</v>
      </c>
      <c r="AG33" s="156">
        <v>643</v>
      </c>
      <c r="AH33" s="1037">
        <v>738</v>
      </c>
      <c r="AI33" s="834">
        <v>620</v>
      </c>
      <c r="AJ33" s="1066">
        <v>403</v>
      </c>
      <c r="AK33" s="156">
        <v>2615</v>
      </c>
      <c r="AL33" s="1113">
        <v>731</v>
      </c>
      <c r="AM33" s="834">
        <v>296</v>
      </c>
      <c r="AN33" s="1066">
        <v>517</v>
      </c>
      <c r="AO33" s="156">
        <v>746</v>
      </c>
      <c r="AP33" s="1113">
        <v>814</v>
      </c>
      <c r="AQ33" s="834">
        <v>512</v>
      </c>
      <c r="AR33" s="1066"/>
      <c r="AS33" s="156"/>
      <c r="AT33" s="1113"/>
      <c r="AV33" s="621">
        <v>361</v>
      </c>
      <c r="AW33" s="597">
        <f>SUM(AW6:AW32)</f>
        <v>175</v>
      </c>
      <c r="AX33" s="597">
        <v>722</v>
      </c>
      <c r="AY33" s="597">
        <f>SUM(N33:Q33)</f>
        <v>891</v>
      </c>
      <c r="AZ33" s="621">
        <f t="shared" si="10"/>
        <v>1468</v>
      </c>
      <c r="BA33" s="597">
        <f>SUM(W33:Z33)</f>
        <v>1330</v>
      </c>
      <c r="BB33" s="597">
        <v>2303</v>
      </c>
      <c r="BC33" s="1038">
        <v>2447</v>
      </c>
      <c r="BD33" s="1107">
        <v>4369</v>
      </c>
      <c r="BE33" s="1107">
        <f>SUM(AM33:AP33)</f>
        <v>2373</v>
      </c>
      <c r="BF33" s="1107">
        <f>SUM(AQ33:AT33)</f>
        <v>512</v>
      </c>
    </row>
    <row r="34" spans="1:58" s="2" customFormat="1" ht="6" customHeight="1" x14ac:dyDescent="0.2">
      <c r="A34" s="149"/>
      <c r="B34" s="84"/>
      <c r="C34" s="57"/>
      <c r="D34" s="57"/>
      <c r="E34" s="86"/>
      <c r="F34" s="664"/>
      <c r="G34" s="665"/>
      <c r="H34" s="656"/>
      <c r="I34" s="657"/>
      <c r="J34" s="246"/>
      <c r="K34" s="206"/>
      <c r="L34" s="57"/>
      <c r="M34" s="260"/>
      <c r="N34" s="246"/>
      <c r="O34" s="57"/>
      <c r="P34" s="57"/>
      <c r="Q34" s="591"/>
      <c r="R34" s="246"/>
      <c r="S34" s="57"/>
      <c r="T34" s="57"/>
      <c r="U34" s="811"/>
      <c r="V34" s="591"/>
      <c r="W34" s="830"/>
      <c r="X34" s="264"/>
      <c r="Y34" s="57"/>
      <c r="Z34" s="260"/>
      <c r="AA34" s="830"/>
      <c r="AB34" s="264"/>
      <c r="AC34" s="57"/>
      <c r="AD34" s="260"/>
      <c r="AE34" s="830"/>
      <c r="AF34" s="772"/>
      <c r="AG34" s="57"/>
      <c r="AH34" s="260"/>
      <c r="AI34" s="830"/>
      <c r="AJ34" s="772"/>
      <c r="AK34" s="57"/>
      <c r="AL34" s="300"/>
      <c r="AM34" s="830"/>
      <c r="AN34" s="772"/>
      <c r="AO34" s="57"/>
      <c r="AP34" s="300"/>
      <c r="AQ34" s="830"/>
      <c r="AR34" s="772"/>
      <c r="AS34" s="57"/>
      <c r="AT34" s="300"/>
      <c r="AV34" s="55"/>
      <c r="AW34" s="66"/>
      <c r="AX34" s="71"/>
      <c r="AY34" s="71"/>
      <c r="AZ34" s="72"/>
      <c r="BA34" s="71"/>
      <c r="BB34" s="71"/>
      <c r="BC34" s="71"/>
      <c r="BD34" s="509"/>
      <c r="BE34" s="509"/>
      <c r="BF34" s="509"/>
    </row>
    <row r="35" spans="1:58" s="2" customFormat="1" ht="13.7" customHeight="1" x14ac:dyDescent="0.2">
      <c r="A35" s="40" t="s">
        <v>76</v>
      </c>
      <c r="B35" s="84"/>
      <c r="C35" s="57"/>
      <c r="D35" s="57"/>
      <c r="E35" s="86"/>
      <c r="F35" s="664"/>
      <c r="G35" s="665"/>
      <c r="H35" s="656"/>
      <c r="I35" s="657"/>
      <c r="J35" s="246"/>
      <c r="K35" s="206"/>
      <c r="L35" s="57"/>
      <c r="M35" s="260"/>
      <c r="N35" s="246"/>
      <c r="O35" s="57"/>
      <c r="P35" s="57"/>
      <c r="Q35" s="591"/>
      <c r="R35" s="246"/>
      <c r="S35" s="57"/>
      <c r="T35" s="57"/>
      <c r="U35" s="811"/>
      <c r="V35" s="591"/>
      <c r="W35" s="830"/>
      <c r="X35" s="264"/>
      <c r="Y35" s="57"/>
      <c r="Z35" s="260"/>
      <c r="AA35" s="830"/>
      <c r="AB35" s="264"/>
      <c r="AC35" s="57"/>
      <c r="AD35" s="260"/>
      <c r="AE35" s="830"/>
      <c r="AF35" s="772"/>
      <c r="AG35" s="57"/>
      <c r="AH35" s="260"/>
      <c r="AI35" s="830"/>
      <c r="AJ35" s="772"/>
      <c r="AK35" s="57"/>
      <c r="AL35" s="300"/>
      <c r="AM35" s="830"/>
      <c r="AN35" s="772"/>
      <c r="AO35" s="57"/>
      <c r="AP35" s="300"/>
      <c r="AQ35" s="830"/>
      <c r="AR35" s="772"/>
      <c r="AS35" s="57"/>
      <c r="AT35" s="300"/>
      <c r="AV35" s="55"/>
      <c r="AW35" s="66"/>
      <c r="AX35" s="71"/>
      <c r="AY35" s="71"/>
      <c r="AZ35" s="72"/>
      <c r="BA35" s="71"/>
      <c r="BB35" s="71"/>
      <c r="BC35" s="71"/>
      <c r="BD35" s="509"/>
      <c r="BE35" s="509"/>
      <c r="BF35" s="509"/>
    </row>
    <row r="36" spans="1:58" s="2" customFormat="1" ht="13.7" customHeight="1" x14ac:dyDescent="0.2">
      <c r="A36" s="21" t="s">
        <v>205</v>
      </c>
      <c r="B36" s="628">
        <v>-1</v>
      </c>
      <c r="C36" s="629">
        <v>-1</v>
      </c>
      <c r="D36" s="629">
        <v>-2</v>
      </c>
      <c r="E36" s="630">
        <v>-3</v>
      </c>
      <c r="F36" s="628">
        <v>-2</v>
      </c>
      <c r="G36" s="629">
        <v>-2</v>
      </c>
      <c r="H36" s="629">
        <v>-1</v>
      </c>
      <c r="I36" s="630">
        <v>-5</v>
      </c>
      <c r="J36" s="628">
        <v>-7</v>
      </c>
      <c r="K36" s="206">
        <v>-7</v>
      </c>
      <c r="L36" s="206">
        <v>-7</v>
      </c>
      <c r="M36" s="627">
        <v>-8</v>
      </c>
      <c r="N36" s="246">
        <v>-6</v>
      </c>
      <c r="O36" s="206">
        <v>-11</v>
      </c>
      <c r="P36" s="206">
        <v>-10</v>
      </c>
      <c r="Q36" s="627">
        <v>-8</v>
      </c>
      <c r="R36" s="246">
        <v>-9</v>
      </c>
      <c r="S36" s="57">
        <v>-9</v>
      </c>
      <c r="T36" s="57">
        <v>-8</v>
      </c>
      <c r="U36" s="811">
        <v>-10</v>
      </c>
      <c r="V36" s="591"/>
      <c r="W36" s="830">
        <v>-2</v>
      </c>
      <c r="X36" s="264">
        <v>-4</v>
      </c>
      <c r="Y36" s="57">
        <v>-1</v>
      </c>
      <c r="Z36" s="260">
        <v>-5</v>
      </c>
      <c r="AA36" s="830">
        <v>-18</v>
      </c>
      <c r="AB36" s="264">
        <v>-7</v>
      </c>
      <c r="AC36" s="57">
        <v>-9</v>
      </c>
      <c r="AD36" s="260">
        <v>-25</v>
      </c>
      <c r="AE36" s="830">
        <v>-24</v>
      </c>
      <c r="AF36" s="772">
        <v>-16</v>
      </c>
      <c r="AG36" s="57">
        <v>-16</v>
      </c>
      <c r="AH36" s="260">
        <v>-10</v>
      </c>
      <c r="AI36" s="830">
        <v>-18</v>
      </c>
      <c r="AJ36" s="772">
        <v>-10</v>
      </c>
      <c r="AK36" s="57">
        <v>-18</v>
      </c>
      <c r="AL36" s="300">
        <v>-4</v>
      </c>
      <c r="AM36" s="830">
        <v>-28</v>
      </c>
      <c r="AN36" s="772">
        <v>-23</v>
      </c>
      <c r="AO36" s="57">
        <v>-21</v>
      </c>
      <c r="AP36" s="300">
        <v>-30</v>
      </c>
      <c r="AQ36" s="830">
        <v>-45</v>
      </c>
      <c r="AR36" s="772"/>
      <c r="AS36" s="57"/>
      <c r="AT36" s="300"/>
      <c r="AV36" s="55">
        <v>-7</v>
      </c>
      <c r="AW36" s="66">
        <v>-10</v>
      </c>
      <c r="AX36" s="71">
        <v>-29</v>
      </c>
      <c r="AY36" s="71">
        <f>SUM(N36:Q36)</f>
        <v>-35</v>
      </c>
      <c r="AZ36" s="72">
        <f t="shared" ref="AZ36:AZ46" si="12">SUM(R36:U36)</f>
        <v>-36</v>
      </c>
      <c r="BA36" s="71">
        <f t="shared" ref="BA36:BA46" si="13">SUM(W36:Z36)</f>
        <v>-12</v>
      </c>
      <c r="BB36" s="71">
        <v>-59</v>
      </c>
      <c r="BC36" s="71">
        <v>-66</v>
      </c>
      <c r="BD36" s="509">
        <v>-50</v>
      </c>
      <c r="BE36" s="509">
        <f t="shared" ref="BE36:BE46" si="14">SUM(AM36:AP36)</f>
        <v>-102</v>
      </c>
      <c r="BF36" s="509">
        <f t="shared" ref="BF36:BF38" si="15">SUM(AQ36:AT36)</f>
        <v>-45</v>
      </c>
    </row>
    <row r="37" spans="1:58" s="2" customFormat="1" x14ac:dyDescent="0.2">
      <c r="A37" s="21" t="s">
        <v>77</v>
      </c>
      <c r="B37" s="625">
        <v>-49</v>
      </c>
      <c r="C37" s="626">
        <v>-71</v>
      </c>
      <c r="D37" s="626">
        <v>-61</v>
      </c>
      <c r="E37" s="627">
        <v>-77</v>
      </c>
      <c r="F37" s="625">
        <v>-64</v>
      </c>
      <c r="G37" s="626">
        <v>-71</v>
      </c>
      <c r="H37" s="626">
        <v>-45</v>
      </c>
      <c r="I37" s="627">
        <v>-41</v>
      </c>
      <c r="J37" s="628">
        <v>-39</v>
      </c>
      <c r="K37" s="207">
        <v>-74</v>
      </c>
      <c r="L37" s="206">
        <v>-92</v>
      </c>
      <c r="M37" s="627">
        <v>-46</v>
      </c>
      <c r="N37" s="248">
        <v>-41</v>
      </c>
      <c r="O37" s="206">
        <v>-49</v>
      </c>
      <c r="P37" s="206">
        <v>-54</v>
      </c>
      <c r="Q37" s="65">
        <v>-71</v>
      </c>
      <c r="R37" s="248">
        <v>-51</v>
      </c>
      <c r="S37" s="116">
        <v>-89</v>
      </c>
      <c r="T37" s="116">
        <v>-82</v>
      </c>
      <c r="U37" s="816">
        <v>-107</v>
      </c>
      <c r="V37" s="65"/>
      <c r="W37" s="835">
        <v>-80</v>
      </c>
      <c r="X37" s="773">
        <v>-91</v>
      </c>
      <c r="Y37" s="116">
        <v>-78</v>
      </c>
      <c r="Z37" s="274">
        <v>-92</v>
      </c>
      <c r="AA37" s="835">
        <v>-88</v>
      </c>
      <c r="AB37" s="773">
        <v>-71</v>
      </c>
      <c r="AC37" s="116">
        <v>-99</v>
      </c>
      <c r="AD37" s="274">
        <v>-131</v>
      </c>
      <c r="AE37" s="835">
        <v>-161</v>
      </c>
      <c r="AF37" s="780">
        <v>-96</v>
      </c>
      <c r="AG37" s="116">
        <v>-162</v>
      </c>
      <c r="AH37" s="274">
        <v>-133</v>
      </c>
      <c r="AI37" s="835">
        <v>-156</v>
      </c>
      <c r="AJ37" s="780">
        <v>-129</v>
      </c>
      <c r="AK37" s="116">
        <v>-156</v>
      </c>
      <c r="AL37" s="806">
        <v>-170</v>
      </c>
      <c r="AM37" s="835">
        <v>-144</v>
      </c>
      <c r="AN37" s="780">
        <v>-106</v>
      </c>
      <c r="AO37" s="116">
        <v>-138</v>
      </c>
      <c r="AP37" s="806">
        <v>-138</v>
      </c>
      <c r="AQ37" s="835">
        <v>-143</v>
      </c>
      <c r="AR37" s="780"/>
      <c r="AS37" s="116"/>
      <c r="AT37" s="806"/>
      <c r="AU37" s="74"/>
      <c r="AV37" s="72">
        <v>-258</v>
      </c>
      <c r="AW37" s="71">
        <v>-221</v>
      </c>
      <c r="AX37" s="71">
        <v>-251</v>
      </c>
      <c r="AY37" s="71">
        <f>SUM(N37:Q37)</f>
        <v>-215</v>
      </c>
      <c r="AZ37" s="72">
        <f t="shared" si="12"/>
        <v>-329</v>
      </c>
      <c r="BA37" s="71">
        <f t="shared" si="13"/>
        <v>-341</v>
      </c>
      <c r="BB37" s="71">
        <v>-389</v>
      </c>
      <c r="BC37" s="71">
        <v>-552</v>
      </c>
      <c r="BD37" s="509">
        <v>-611</v>
      </c>
      <c r="BE37" s="509">
        <f t="shared" si="14"/>
        <v>-526</v>
      </c>
      <c r="BF37" s="509">
        <f t="shared" si="15"/>
        <v>-143</v>
      </c>
    </row>
    <row r="38" spans="1:58" s="2" customFormat="1" x14ac:dyDescent="0.2">
      <c r="A38" s="21" t="s">
        <v>78</v>
      </c>
      <c r="B38" s="625">
        <v>4</v>
      </c>
      <c r="C38" s="626">
        <v>24</v>
      </c>
      <c r="D38" s="626">
        <v>2</v>
      </c>
      <c r="E38" s="627">
        <v>1</v>
      </c>
      <c r="F38" s="625">
        <v>11</v>
      </c>
      <c r="G38" s="626">
        <v>2</v>
      </c>
      <c r="H38" s="626">
        <v>1</v>
      </c>
      <c r="I38" s="627">
        <v>1</v>
      </c>
      <c r="J38" s="617" t="s">
        <v>107</v>
      </c>
      <c r="K38" s="425">
        <v>1</v>
      </c>
      <c r="L38" s="605" t="s">
        <v>107</v>
      </c>
      <c r="M38" s="627">
        <v>1</v>
      </c>
      <c r="N38" s="399">
        <v>2</v>
      </c>
      <c r="O38" s="206">
        <v>3</v>
      </c>
      <c r="P38" s="606" t="s">
        <v>107</v>
      </c>
      <c r="Q38" s="220">
        <v>1</v>
      </c>
      <c r="R38" s="399">
        <v>1</v>
      </c>
      <c r="S38" s="114" t="s">
        <v>107</v>
      </c>
      <c r="T38" s="116">
        <v>1</v>
      </c>
      <c r="U38" s="816">
        <v>2</v>
      </c>
      <c r="V38" s="220"/>
      <c r="W38" s="865">
        <v>0</v>
      </c>
      <c r="X38" s="773">
        <v>2</v>
      </c>
      <c r="Y38" s="116">
        <v>4</v>
      </c>
      <c r="Z38" s="274">
        <v>1</v>
      </c>
      <c r="AA38" s="865" t="s">
        <v>107</v>
      </c>
      <c r="AB38" s="773" t="s">
        <v>107</v>
      </c>
      <c r="AC38" s="116">
        <v>1</v>
      </c>
      <c r="AD38" s="806">
        <v>0</v>
      </c>
      <c r="AE38" s="865" t="s">
        <v>107</v>
      </c>
      <c r="AF38" s="780" t="s">
        <v>107</v>
      </c>
      <c r="AG38" s="116">
        <v>1</v>
      </c>
      <c r="AH38" s="806">
        <v>1</v>
      </c>
      <c r="AI38" s="865">
        <v>0</v>
      </c>
      <c r="AJ38" s="780" t="s">
        <v>107</v>
      </c>
      <c r="AK38" s="116">
        <v>1</v>
      </c>
      <c r="AL38" s="806">
        <v>0</v>
      </c>
      <c r="AM38" s="865">
        <v>0</v>
      </c>
      <c r="AN38" s="1075">
        <v>0</v>
      </c>
      <c r="AO38" s="116">
        <v>23</v>
      </c>
      <c r="AP38" s="806">
        <v>0</v>
      </c>
      <c r="AQ38" s="865">
        <v>0</v>
      </c>
      <c r="AR38" s="1075"/>
      <c r="AS38" s="116"/>
      <c r="AT38" s="806"/>
      <c r="AU38" s="74"/>
      <c r="AV38" s="72">
        <v>31</v>
      </c>
      <c r="AW38" s="71">
        <v>15</v>
      </c>
      <c r="AX38" s="71">
        <v>2</v>
      </c>
      <c r="AY38" s="71">
        <f>SUM(N38:Q38)</f>
        <v>6</v>
      </c>
      <c r="AZ38" s="72">
        <f t="shared" si="12"/>
        <v>4</v>
      </c>
      <c r="BA38" s="71">
        <f t="shared" si="13"/>
        <v>7</v>
      </c>
      <c r="BB38" s="71">
        <v>1</v>
      </c>
      <c r="BC38" s="71">
        <v>2</v>
      </c>
      <c r="BD38" s="509">
        <v>1</v>
      </c>
      <c r="BE38" s="509">
        <f t="shared" si="14"/>
        <v>23</v>
      </c>
      <c r="BF38" s="509">
        <f t="shared" si="15"/>
        <v>0</v>
      </c>
    </row>
    <row r="39" spans="1:58" s="2" customFormat="1" x14ac:dyDescent="0.2">
      <c r="A39" s="21" t="s">
        <v>79</v>
      </c>
      <c r="B39" s="618" t="s">
        <v>107</v>
      </c>
      <c r="C39" s="606" t="s">
        <v>107</v>
      </c>
      <c r="D39" s="606" t="s">
        <v>107</v>
      </c>
      <c r="E39" s="627">
        <v>8</v>
      </c>
      <c r="F39" s="618" t="s">
        <v>107</v>
      </c>
      <c r="G39" s="606" t="s">
        <v>107</v>
      </c>
      <c r="H39" s="606" t="s">
        <v>107</v>
      </c>
      <c r="I39" s="627">
        <v>11</v>
      </c>
      <c r="J39" s="612" t="s">
        <v>107</v>
      </c>
      <c r="K39" s="642" t="s">
        <v>107</v>
      </c>
      <c r="L39" s="606" t="s">
        <v>107</v>
      </c>
      <c r="M39" s="604" t="s">
        <v>107</v>
      </c>
      <c r="N39" s="612" t="s">
        <v>107</v>
      </c>
      <c r="O39" s="606" t="s">
        <v>107</v>
      </c>
      <c r="P39" s="606" t="s">
        <v>107</v>
      </c>
      <c r="Q39" s="604" t="s">
        <v>107</v>
      </c>
      <c r="R39" s="399">
        <v>3</v>
      </c>
      <c r="S39" s="116" t="s">
        <v>107</v>
      </c>
      <c r="T39" s="116" t="s">
        <v>107</v>
      </c>
      <c r="U39" s="816">
        <v>3</v>
      </c>
      <c r="V39" s="602"/>
      <c r="W39" s="865">
        <v>0</v>
      </c>
      <c r="X39" s="773" t="s">
        <v>107</v>
      </c>
      <c r="Y39" s="773" t="s">
        <v>107</v>
      </c>
      <c r="Z39" s="274" t="s">
        <v>107</v>
      </c>
      <c r="AA39" s="865" t="s">
        <v>107</v>
      </c>
      <c r="AB39" s="773" t="s">
        <v>107</v>
      </c>
      <c r="AC39" s="773" t="s">
        <v>107</v>
      </c>
      <c r="AD39" s="806">
        <v>0</v>
      </c>
      <c r="AE39" s="865" t="s">
        <v>107</v>
      </c>
      <c r="AF39" s="780" t="s">
        <v>107</v>
      </c>
      <c r="AG39" s="50">
        <v>0</v>
      </c>
      <c r="AH39" s="806" t="s">
        <v>107</v>
      </c>
      <c r="AI39" s="865">
        <v>0</v>
      </c>
      <c r="AJ39" s="780" t="s">
        <v>107</v>
      </c>
      <c r="AK39" s="50">
        <v>0</v>
      </c>
      <c r="AL39" s="806">
        <v>0</v>
      </c>
      <c r="AM39" s="865">
        <v>0</v>
      </c>
      <c r="AN39" s="1075">
        <v>0</v>
      </c>
      <c r="AO39" s="50">
        <v>0</v>
      </c>
      <c r="AP39" s="806">
        <v>0</v>
      </c>
      <c r="AQ39" s="865">
        <v>0</v>
      </c>
      <c r="AR39" s="1075"/>
      <c r="AS39" s="50"/>
      <c r="AT39" s="806"/>
      <c r="AU39" s="74"/>
      <c r="AV39" s="72">
        <v>8</v>
      </c>
      <c r="AW39" s="71">
        <v>11</v>
      </c>
      <c r="AX39" s="602" t="s">
        <v>107</v>
      </c>
      <c r="AY39" s="602" t="s">
        <v>107</v>
      </c>
      <c r="AZ39" s="607">
        <f t="shared" si="12"/>
        <v>6</v>
      </c>
      <c r="BA39" s="602">
        <f t="shared" si="13"/>
        <v>0</v>
      </c>
      <c r="BB39" s="602">
        <v>0</v>
      </c>
      <c r="BC39" s="602" t="s">
        <v>107</v>
      </c>
      <c r="BD39" s="602" t="s">
        <v>107</v>
      </c>
      <c r="BE39" s="602">
        <f t="shared" si="14"/>
        <v>0</v>
      </c>
      <c r="BF39" s="602">
        <f t="shared" ref="BF39:BF46" si="16">SUM(AQ39:AT39)</f>
        <v>0</v>
      </c>
    </row>
    <row r="40" spans="1:58" s="2" customFormat="1" ht="13.7" customHeight="1" x14ac:dyDescent="0.2">
      <c r="A40" s="21" t="s">
        <v>240</v>
      </c>
      <c r="B40" s="644" t="s">
        <v>107</v>
      </c>
      <c r="C40" s="608" t="s">
        <v>107</v>
      </c>
      <c r="D40" s="629">
        <v>-8</v>
      </c>
      <c r="E40" s="643" t="s">
        <v>107</v>
      </c>
      <c r="F40" s="644" t="s">
        <v>107</v>
      </c>
      <c r="G40" s="608" t="s">
        <v>107</v>
      </c>
      <c r="H40" s="667" t="s">
        <v>107</v>
      </c>
      <c r="I40" s="643" t="s">
        <v>107</v>
      </c>
      <c r="J40" s="612" t="s">
        <v>107</v>
      </c>
      <c r="K40" s="208">
        <v>-2</v>
      </c>
      <c r="L40" s="608" t="s">
        <v>107</v>
      </c>
      <c r="M40" s="604" t="s">
        <v>107</v>
      </c>
      <c r="N40" s="612" t="s">
        <v>107</v>
      </c>
      <c r="O40" s="608" t="s">
        <v>107</v>
      </c>
      <c r="P40" s="206">
        <v>-1</v>
      </c>
      <c r="Q40" s="604" t="s">
        <v>107</v>
      </c>
      <c r="R40" s="872" t="s">
        <v>107</v>
      </c>
      <c r="S40" s="54">
        <v>-2</v>
      </c>
      <c r="T40" s="54" t="s">
        <v>107</v>
      </c>
      <c r="U40" s="815">
        <v>-6</v>
      </c>
      <c r="V40" s="602"/>
      <c r="W40" s="833">
        <v>-103</v>
      </c>
      <c r="X40" s="762">
        <v>-2</v>
      </c>
      <c r="Y40" s="773" t="s">
        <v>107</v>
      </c>
      <c r="Z40" s="276">
        <v>-1587</v>
      </c>
      <c r="AA40" s="833">
        <v>-2</v>
      </c>
      <c r="AB40" s="762" t="s">
        <v>107</v>
      </c>
      <c r="AC40" s="773">
        <v>-200</v>
      </c>
      <c r="AD40" s="459">
        <v>0</v>
      </c>
      <c r="AE40" s="833" t="s">
        <v>107</v>
      </c>
      <c r="AF40" s="779" t="s">
        <v>107</v>
      </c>
      <c r="AG40" s="50">
        <v>0</v>
      </c>
      <c r="AH40" s="459" t="s">
        <v>107</v>
      </c>
      <c r="AI40" s="833" t="s">
        <v>107</v>
      </c>
      <c r="AJ40" s="779">
        <v>-18</v>
      </c>
      <c r="AK40" s="50">
        <v>0</v>
      </c>
      <c r="AL40" s="459">
        <v>0</v>
      </c>
      <c r="AM40" s="865">
        <v>0</v>
      </c>
      <c r="AN40" s="1075">
        <v>0</v>
      </c>
      <c r="AO40" s="50">
        <v>0</v>
      </c>
      <c r="AP40" s="459">
        <v>-1698</v>
      </c>
      <c r="AQ40" s="865">
        <v>-10</v>
      </c>
      <c r="AR40" s="1075"/>
      <c r="AS40" s="50"/>
      <c r="AT40" s="459"/>
      <c r="AV40" s="55">
        <v>-8</v>
      </c>
      <c r="AW40" s="602" t="s">
        <v>107</v>
      </c>
      <c r="AX40" s="65">
        <v>-2</v>
      </c>
      <c r="AY40" s="65">
        <f>SUM(N40:Q40)</f>
        <v>-1</v>
      </c>
      <c r="AZ40" s="801">
        <f t="shared" si="12"/>
        <v>-8</v>
      </c>
      <c r="BA40" s="65">
        <f t="shared" si="13"/>
        <v>-1692</v>
      </c>
      <c r="BB40" s="65">
        <v>-202</v>
      </c>
      <c r="BC40" s="65" t="s">
        <v>107</v>
      </c>
      <c r="BD40" s="602">
        <v>-18</v>
      </c>
      <c r="BE40" s="602">
        <f t="shared" si="14"/>
        <v>-1698</v>
      </c>
      <c r="BF40" s="602">
        <f t="shared" si="16"/>
        <v>-10</v>
      </c>
    </row>
    <row r="41" spans="1:58" s="2" customFormat="1" x14ac:dyDescent="0.2">
      <c r="A41" s="21" t="s">
        <v>80</v>
      </c>
      <c r="B41" s="625">
        <v>-47</v>
      </c>
      <c r="C41" s="606" t="s">
        <v>107</v>
      </c>
      <c r="D41" s="606" t="s">
        <v>107</v>
      </c>
      <c r="E41" s="627">
        <v>-13</v>
      </c>
      <c r="F41" s="668" t="s">
        <v>107</v>
      </c>
      <c r="G41" s="606" t="s">
        <v>107</v>
      </c>
      <c r="H41" s="606" t="s">
        <v>107</v>
      </c>
      <c r="I41" s="675" t="s">
        <v>107</v>
      </c>
      <c r="J41" s="612" t="s">
        <v>107</v>
      </c>
      <c r="K41" s="642" t="s">
        <v>107</v>
      </c>
      <c r="L41" s="206">
        <v>27</v>
      </c>
      <c r="M41" s="627">
        <v>-1</v>
      </c>
      <c r="N41" s="612" t="s">
        <v>107</v>
      </c>
      <c r="O41" s="606" t="s">
        <v>107</v>
      </c>
      <c r="P41" s="606" t="s">
        <v>107</v>
      </c>
      <c r="Q41" s="627">
        <v>3</v>
      </c>
      <c r="R41" s="872" t="s">
        <v>107</v>
      </c>
      <c r="S41" s="116">
        <v>1</v>
      </c>
      <c r="T41" s="116" t="s">
        <v>107</v>
      </c>
      <c r="U41" s="816" t="s">
        <v>107</v>
      </c>
      <c r="V41" s="602"/>
      <c r="W41" s="865">
        <v>0</v>
      </c>
      <c r="X41" s="773">
        <v>1</v>
      </c>
      <c r="Y41" s="773" t="s">
        <v>107</v>
      </c>
      <c r="Z41" s="274">
        <v>1604</v>
      </c>
      <c r="AA41" s="865" t="s">
        <v>107</v>
      </c>
      <c r="AB41" s="773">
        <v>18</v>
      </c>
      <c r="AC41" s="773">
        <v>2</v>
      </c>
      <c r="AD41" s="806">
        <v>0</v>
      </c>
      <c r="AE41" s="865">
        <v>2614</v>
      </c>
      <c r="AF41" s="780">
        <v>54</v>
      </c>
      <c r="AG41" s="773">
        <v>14</v>
      </c>
      <c r="AH41" s="806" t="s">
        <v>107</v>
      </c>
      <c r="AI41" s="865">
        <v>0</v>
      </c>
      <c r="AJ41" s="780">
        <v>32</v>
      </c>
      <c r="AK41" s="773">
        <v>127</v>
      </c>
      <c r="AL41" s="806">
        <v>0</v>
      </c>
      <c r="AM41" s="865">
        <v>37</v>
      </c>
      <c r="AN41" s="1075">
        <v>0</v>
      </c>
      <c r="AO41" s="50">
        <v>0</v>
      </c>
      <c r="AP41" s="806">
        <v>0</v>
      </c>
      <c r="AQ41" s="865">
        <v>161</v>
      </c>
      <c r="AR41" s="1075"/>
      <c r="AS41" s="50"/>
      <c r="AT41" s="806"/>
      <c r="AU41" s="94"/>
      <c r="AV41" s="542">
        <v>-60</v>
      </c>
      <c r="AW41" s="602" t="s">
        <v>107</v>
      </c>
      <c r="AX41" s="472">
        <v>26</v>
      </c>
      <c r="AY41" s="472">
        <f>SUM(N41:Q41)</f>
        <v>3</v>
      </c>
      <c r="AZ41" s="802">
        <f t="shared" si="12"/>
        <v>1</v>
      </c>
      <c r="BA41" s="472">
        <f t="shared" si="13"/>
        <v>1605</v>
      </c>
      <c r="BB41" s="472">
        <v>20</v>
      </c>
      <c r="BC41" s="472">
        <v>2682</v>
      </c>
      <c r="BD41" s="1040">
        <v>159</v>
      </c>
      <c r="BE41" s="1040">
        <f t="shared" si="14"/>
        <v>37</v>
      </c>
      <c r="BF41" s="1040">
        <f t="shared" si="16"/>
        <v>161</v>
      </c>
    </row>
    <row r="42" spans="1:58" s="94" customFormat="1" x14ac:dyDescent="0.2">
      <c r="A42" s="105" t="s">
        <v>208</v>
      </c>
      <c r="B42" s="614" t="s">
        <v>107</v>
      </c>
      <c r="C42" s="611" t="s">
        <v>107</v>
      </c>
      <c r="D42" s="611" t="s">
        <v>107</v>
      </c>
      <c r="E42" s="646" t="s">
        <v>107</v>
      </c>
      <c r="F42" s="614" t="s">
        <v>107</v>
      </c>
      <c r="G42" s="611" t="s">
        <v>107</v>
      </c>
      <c r="H42" s="611" t="s">
        <v>107</v>
      </c>
      <c r="I42" s="646" t="s">
        <v>107</v>
      </c>
      <c r="J42" s="614" t="s">
        <v>107</v>
      </c>
      <c r="K42" s="611" t="s">
        <v>107</v>
      </c>
      <c r="L42" s="611" t="s">
        <v>107</v>
      </c>
      <c r="M42" s="627">
        <v>12</v>
      </c>
      <c r="N42" s="614" t="s">
        <v>107</v>
      </c>
      <c r="O42" s="615">
        <v>1</v>
      </c>
      <c r="P42" s="611" t="s">
        <v>107</v>
      </c>
      <c r="Q42" s="627">
        <v>3</v>
      </c>
      <c r="R42" s="873" t="s">
        <v>107</v>
      </c>
      <c r="S42" s="471" t="s">
        <v>107</v>
      </c>
      <c r="T42" s="471" t="s">
        <v>107</v>
      </c>
      <c r="U42" s="817" t="s">
        <v>107</v>
      </c>
      <c r="V42" s="472"/>
      <c r="W42" s="836">
        <v>1</v>
      </c>
      <c r="X42" s="779" t="s">
        <v>107</v>
      </c>
      <c r="Y42" s="773" t="s">
        <v>107</v>
      </c>
      <c r="Z42" s="732" t="s">
        <v>107</v>
      </c>
      <c r="AA42" s="836" t="s">
        <v>107</v>
      </c>
      <c r="AB42" s="779" t="s">
        <v>107</v>
      </c>
      <c r="AC42" s="773" t="s">
        <v>107</v>
      </c>
      <c r="AD42" s="1034">
        <v>0</v>
      </c>
      <c r="AE42" s="836" t="s">
        <v>107</v>
      </c>
      <c r="AF42" s="779" t="s">
        <v>107</v>
      </c>
      <c r="AG42" s="50">
        <v>0</v>
      </c>
      <c r="AH42" s="1034" t="s">
        <v>107</v>
      </c>
      <c r="AI42" s="836" t="s">
        <v>107</v>
      </c>
      <c r="AJ42" s="779" t="s">
        <v>107</v>
      </c>
      <c r="AK42" s="50">
        <v>4</v>
      </c>
      <c r="AL42" s="1034">
        <v>0</v>
      </c>
      <c r="AM42" s="865">
        <v>0</v>
      </c>
      <c r="AN42" s="1075">
        <v>0</v>
      </c>
      <c r="AO42" s="50">
        <v>0</v>
      </c>
      <c r="AP42" s="1034">
        <v>0</v>
      </c>
      <c r="AQ42" s="865">
        <v>0</v>
      </c>
      <c r="AR42" s="1075"/>
      <c r="AS42" s="50"/>
      <c r="AT42" s="1034"/>
      <c r="AV42" s="607" t="s">
        <v>107</v>
      </c>
      <c r="AW42" s="602" t="s">
        <v>107</v>
      </c>
      <c r="AX42" s="472">
        <v>12</v>
      </c>
      <c r="AY42" s="472">
        <f>SUM(N42:Q42)</f>
        <v>4</v>
      </c>
      <c r="AZ42" s="841">
        <f t="shared" si="12"/>
        <v>0</v>
      </c>
      <c r="BA42" s="472">
        <f t="shared" si="13"/>
        <v>1</v>
      </c>
      <c r="BB42" s="472" t="s">
        <v>107</v>
      </c>
      <c r="BC42" s="896" t="s">
        <v>107</v>
      </c>
      <c r="BD42" s="602">
        <v>4</v>
      </c>
      <c r="BE42" s="602">
        <f t="shared" si="14"/>
        <v>0</v>
      </c>
      <c r="BF42" s="602">
        <f t="shared" si="16"/>
        <v>0</v>
      </c>
    </row>
    <row r="43" spans="1:58" s="94" customFormat="1" x14ac:dyDescent="0.2">
      <c r="A43" s="105" t="s">
        <v>329</v>
      </c>
      <c r="B43" s="614"/>
      <c r="C43" s="611"/>
      <c r="D43" s="611"/>
      <c r="E43" s="646"/>
      <c r="F43" s="614"/>
      <c r="G43" s="611"/>
      <c r="H43" s="611"/>
      <c r="I43" s="646"/>
      <c r="J43" s="614"/>
      <c r="K43" s="1087"/>
      <c r="L43" s="1087"/>
      <c r="M43" s="627"/>
      <c r="N43" s="614"/>
      <c r="O43" s="615"/>
      <c r="P43" s="1087"/>
      <c r="Q43" s="627"/>
      <c r="R43" s="873" t="s">
        <v>107</v>
      </c>
      <c r="S43" s="471" t="s">
        <v>107</v>
      </c>
      <c r="T43" s="471" t="s">
        <v>107</v>
      </c>
      <c r="U43" s="817" t="s">
        <v>107</v>
      </c>
      <c r="V43" s="472"/>
      <c r="W43" s="873" t="s">
        <v>107</v>
      </c>
      <c r="X43" s="471" t="s">
        <v>107</v>
      </c>
      <c r="Y43" s="471" t="s">
        <v>107</v>
      </c>
      <c r="Z43" s="817" t="s">
        <v>107</v>
      </c>
      <c r="AA43" s="873" t="s">
        <v>107</v>
      </c>
      <c r="AB43" s="471" t="s">
        <v>107</v>
      </c>
      <c r="AC43" s="471" t="s">
        <v>107</v>
      </c>
      <c r="AD43" s="817" t="s">
        <v>107</v>
      </c>
      <c r="AE43" s="873" t="s">
        <v>107</v>
      </c>
      <c r="AF43" s="471" t="s">
        <v>107</v>
      </c>
      <c r="AG43" s="471" t="s">
        <v>107</v>
      </c>
      <c r="AH43" s="817" t="s">
        <v>107</v>
      </c>
      <c r="AI43" s="836" t="s">
        <v>107</v>
      </c>
      <c r="AJ43" s="779">
        <v>-7</v>
      </c>
      <c r="AK43" s="50">
        <v>0</v>
      </c>
      <c r="AL43" s="1034">
        <v>-2</v>
      </c>
      <c r="AM43" s="836">
        <v>-2</v>
      </c>
      <c r="AN43" s="779">
        <v>-15</v>
      </c>
      <c r="AO43" s="50">
        <v>-2</v>
      </c>
      <c r="AP43" s="1034">
        <v>0</v>
      </c>
      <c r="AQ43" s="865">
        <v>0</v>
      </c>
      <c r="AR43" s="779"/>
      <c r="AS43" s="50"/>
      <c r="AT43" s="1034"/>
      <c r="AV43" s="607" t="s">
        <v>107</v>
      </c>
      <c r="AW43" s="602" t="s">
        <v>107</v>
      </c>
      <c r="AX43" s="472" t="s">
        <v>107</v>
      </c>
      <c r="AY43" s="472" t="s">
        <v>107</v>
      </c>
      <c r="AZ43" s="841" t="s">
        <v>107</v>
      </c>
      <c r="BA43" s="472" t="s">
        <v>107</v>
      </c>
      <c r="BB43" s="472" t="s">
        <v>107</v>
      </c>
      <c r="BC43" s="896" t="s">
        <v>107</v>
      </c>
      <c r="BD43" s="602">
        <v>-9</v>
      </c>
      <c r="BE43" s="602">
        <f t="shared" si="14"/>
        <v>-19</v>
      </c>
      <c r="BF43" s="602">
        <f t="shared" si="16"/>
        <v>0</v>
      </c>
    </row>
    <row r="44" spans="1:58" s="94" customFormat="1" x14ac:dyDescent="0.2">
      <c r="A44" s="105" t="s">
        <v>338</v>
      </c>
      <c r="B44" s="614"/>
      <c r="C44" s="611"/>
      <c r="D44" s="611"/>
      <c r="E44" s="646"/>
      <c r="F44" s="614"/>
      <c r="G44" s="611"/>
      <c r="H44" s="611"/>
      <c r="I44" s="646"/>
      <c r="J44" s="614"/>
      <c r="K44" s="1087"/>
      <c r="L44" s="1087"/>
      <c r="M44" s="627"/>
      <c r="N44" s="614"/>
      <c r="O44" s="615"/>
      <c r="P44" s="1087"/>
      <c r="Q44" s="627"/>
      <c r="R44" s="873"/>
      <c r="S44" s="471"/>
      <c r="T44" s="471"/>
      <c r="U44" s="817"/>
      <c r="V44" s="472"/>
      <c r="W44" s="873"/>
      <c r="X44" s="779"/>
      <c r="Y44" s="471"/>
      <c r="Z44" s="1098"/>
      <c r="AA44" s="873"/>
      <c r="AB44" s="779"/>
      <c r="AC44" s="471"/>
      <c r="AD44" s="1098"/>
      <c r="AE44" s="873"/>
      <c r="AF44" s="779"/>
      <c r="AG44" s="471"/>
      <c r="AH44" s="1098"/>
      <c r="AI44" s="836"/>
      <c r="AJ44" s="779"/>
      <c r="AK44" s="50"/>
      <c r="AL44" s="1034">
        <v>2</v>
      </c>
      <c r="AM44" s="836">
        <v>1</v>
      </c>
      <c r="AN44" s="1075">
        <v>0</v>
      </c>
      <c r="AO44" s="50">
        <v>0</v>
      </c>
      <c r="AP44" s="1034">
        <v>0</v>
      </c>
      <c r="AQ44" s="865">
        <v>0</v>
      </c>
      <c r="AR44" s="1075"/>
      <c r="AS44" s="50"/>
      <c r="AT44" s="1034"/>
      <c r="AV44" s="607"/>
      <c r="AW44" s="602"/>
      <c r="AX44" s="472"/>
      <c r="AY44" s="472"/>
      <c r="AZ44" s="841"/>
      <c r="BA44" s="472"/>
      <c r="BB44" s="472"/>
      <c r="BC44" s="896"/>
      <c r="BD44" s="602">
        <v>2</v>
      </c>
      <c r="BE44" s="602">
        <f t="shared" si="14"/>
        <v>1</v>
      </c>
      <c r="BF44" s="602">
        <f t="shared" si="16"/>
        <v>0</v>
      </c>
    </row>
    <row r="45" spans="1:58" s="94" customFormat="1" x14ac:dyDescent="0.2">
      <c r="A45" s="105" t="s">
        <v>230</v>
      </c>
      <c r="B45" s="645" t="s">
        <v>107</v>
      </c>
      <c r="C45" s="610" t="s">
        <v>107</v>
      </c>
      <c r="D45" s="616">
        <v>26</v>
      </c>
      <c r="E45" s="654">
        <v>-1</v>
      </c>
      <c r="F45" s="625">
        <v>1</v>
      </c>
      <c r="G45" s="610" t="s">
        <v>107</v>
      </c>
      <c r="H45" s="616">
        <v>1</v>
      </c>
      <c r="I45" s="654">
        <v>1</v>
      </c>
      <c r="J45" s="251">
        <v>1</v>
      </c>
      <c r="K45" s="647" t="s">
        <v>107</v>
      </c>
      <c r="L45" s="206">
        <v>1</v>
      </c>
      <c r="M45" s="627">
        <v>-3</v>
      </c>
      <c r="N45" s="251">
        <v>2</v>
      </c>
      <c r="O45" s="610" t="s">
        <v>107</v>
      </c>
      <c r="P45" s="206">
        <v>-1</v>
      </c>
      <c r="Q45" s="627">
        <v>-3</v>
      </c>
      <c r="R45" s="874" t="s">
        <v>107</v>
      </c>
      <c r="S45" s="473">
        <v>-10</v>
      </c>
      <c r="T45" s="473">
        <v>-1</v>
      </c>
      <c r="U45" s="818">
        <v>-14</v>
      </c>
      <c r="V45" s="472"/>
      <c r="W45" s="837">
        <v>1</v>
      </c>
      <c r="X45" s="780" t="s">
        <v>107</v>
      </c>
      <c r="Y45" s="473">
        <v>-1</v>
      </c>
      <c r="Z45" s="733">
        <v>2</v>
      </c>
      <c r="AA45" s="837">
        <v>2</v>
      </c>
      <c r="AB45" s="780">
        <v>1</v>
      </c>
      <c r="AC45" s="473" t="s">
        <v>107</v>
      </c>
      <c r="AD45" s="733">
        <v>-1</v>
      </c>
      <c r="AE45" s="837">
        <v>-1</v>
      </c>
      <c r="AF45" s="780" t="s">
        <v>107</v>
      </c>
      <c r="AG45" s="50">
        <v>0</v>
      </c>
      <c r="AH45" s="733">
        <v>7</v>
      </c>
      <c r="AI45" s="837" t="s">
        <v>107</v>
      </c>
      <c r="AJ45" s="780" t="s">
        <v>107</v>
      </c>
      <c r="AK45" s="50">
        <v>0</v>
      </c>
      <c r="AL45" s="924">
        <v>0</v>
      </c>
      <c r="AM45" s="865">
        <v>0</v>
      </c>
      <c r="AN45" s="1075">
        <v>0</v>
      </c>
      <c r="AO45" s="50">
        <v>0</v>
      </c>
      <c r="AP45" s="924">
        <v>0</v>
      </c>
      <c r="AQ45" s="865">
        <v>0</v>
      </c>
      <c r="AR45" s="1075"/>
      <c r="AS45" s="50"/>
      <c r="AT45" s="924"/>
      <c r="AV45" s="542">
        <v>25</v>
      </c>
      <c r="AW45" s="472">
        <v>3</v>
      </c>
      <c r="AX45" s="472">
        <v>-1</v>
      </c>
      <c r="AY45" s="472">
        <f>SUM(N45:Q45)</f>
        <v>-2</v>
      </c>
      <c r="AZ45" s="802">
        <f t="shared" si="12"/>
        <v>-25</v>
      </c>
      <c r="BA45" s="472">
        <f t="shared" si="13"/>
        <v>2</v>
      </c>
      <c r="BB45" s="472">
        <v>2</v>
      </c>
      <c r="BC45" s="472">
        <v>6</v>
      </c>
      <c r="BD45" s="1040" t="s">
        <v>107</v>
      </c>
      <c r="BE45" s="1040">
        <f t="shared" si="14"/>
        <v>0</v>
      </c>
      <c r="BF45" s="1040">
        <f t="shared" si="16"/>
        <v>0</v>
      </c>
    </row>
    <row r="46" spans="1:58" s="2" customFormat="1" x14ac:dyDescent="0.2">
      <c r="A46" s="40" t="s">
        <v>81</v>
      </c>
      <c r="B46" s="631">
        <v>-93</v>
      </c>
      <c r="C46" s="632">
        <v>-48</v>
      </c>
      <c r="D46" s="632">
        <v>-43</v>
      </c>
      <c r="E46" s="633">
        <v>-85</v>
      </c>
      <c r="F46" s="631">
        <v>-54</v>
      </c>
      <c r="G46" s="632">
        <v>-71</v>
      </c>
      <c r="H46" s="632">
        <v>-44</v>
      </c>
      <c r="I46" s="633">
        <v>-33</v>
      </c>
      <c r="J46" s="250">
        <v>-45</v>
      </c>
      <c r="K46" s="209">
        <v>-82</v>
      </c>
      <c r="L46" s="165">
        <v>-71</v>
      </c>
      <c r="M46" s="277">
        <v>-45</v>
      </c>
      <c r="N46" s="250">
        <v>-43</v>
      </c>
      <c r="O46" s="165">
        <v>-56</v>
      </c>
      <c r="P46" s="165">
        <v>-66</v>
      </c>
      <c r="Q46" s="595">
        <v>-75</v>
      </c>
      <c r="R46" s="250">
        <v>-56</v>
      </c>
      <c r="S46" s="165">
        <v>-109</v>
      </c>
      <c r="T46" s="165">
        <v>-90</v>
      </c>
      <c r="U46" s="819">
        <v>-132</v>
      </c>
      <c r="V46" s="595"/>
      <c r="W46" s="838">
        <v>-183</v>
      </c>
      <c r="X46" s="765">
        <v>-94</v>
      </c>
      <c r="Y46" s="165">
        <v>-76</v>
      </c>
      <c r="Z46" s="277">
        <v>-77</v>
      </c>
      <c r="AA46" s="838">
        <v>-106</v>
      </c>
      <c r="AB46" s="765">
        <v>-59</v>
      </c>
      <c r="AC46" s="165">
        <v>-305</v>
      </c>
      <c r="AD46" s="277">
        <v>-157</v>
      </c>
      <c r="AE46" s="838">
        <v>2428</v>
      </c>
      <c r="AF46" s="1067">
        <v>-58</v>
      </c>
      <c r="AG46" s="165">
        <v>-163</v>
      </c>
      <c r="AH46" s="277">
        <v>-135</v>
      </c>
      <c r="AI46" s="838">
        <v>-174</v>
      </c>
      <c r="AJ46" s="1067">
        <v>-132</v>
      </c>
      <c r="AK46" s="165">
        <v>-42</v>
      </c>
      <c r="AL46" s="1114">
        <v>-174</v>
      </c>
      <c r="AM46" s="838">
        <v>-136</v>
      </c>
      <c r="AN46" s="1067">
        <v>-144</v>
      </c>
      <c r="AO46" s="165">
        <v>-138</v>
      </c>
      <c r="AP46" s="1114">
        <v>-1866</v>
      </c>
      <c r="AQ46" s="838">
        <v>-37</v>
      </c>
      <c r="AR46" s="1067"/>
      <c r="AS46" s="165"/>
      <c r="AT46" s="1114"/>
      <c r="AU46" s="74"/>
      <c r="AV46" s="544">
        <v>-269</v>
      </c>
      <c r="AW46" s="120">
        <v>-202</v>
      </c>
      <c r="AX46" s="120">
        <v>-243</v>
      </c>
      <c r="AY46" s="120">
        <f>SUM(N46:Q46)</f>
        <v>-240</v>
      </c>
      <c r="AZ46" s="544">
        <f t="shared" si="12"/>
        <v>-387</v>
      </c>
      <c r="BA46" s="120">
        <f t="shared" si="13"/>
        <v>-430</v>
      </c>
      <c r="BB46" s="120">
        <v>-627</v>
      </c>
      <c r="BC46" s="120">
        <v>2072</v>
      </c>
      <c r="BD46" s="1104">
        <v>-522</v>
      </c>
      <c r="BE46" s="1104">
        <f t="shared" si="14"/>
        <v>-2284</v>
      </c>
      <c r="BF46" s="1104">
        <f t="shared" si="16"/>
        <v>-37</v>
      </c>
    </row>
    <row r="47" spans="1:58" s="2" customFormat="1" ht="10.15" customHeight="1" x14ac:dyDescent="0.2">
      <c r="A47" s="21"/>
      <c r="B47" s="628"/>
      <c r="C47" s="629"/>
      <c r="D47" s="629"/>
      <c r="E47" s="630"/>
      <c r="F47" s="660"/>
      <c r="G47" s="661"/>
      <c r="H47" s="662"/>
      <c r="I47" s="663"/>
      <c r="J47" s="246"/>
      <c r="K47" s="206"/>
      <c r="L47" s="57"/>
      <c r="M47" s="260"/>
      <c r="N47" s="246"/>
      <c r="O47" s="57"/>
      <c r="P47" s="57"/>
      <c r="Q47" s="591"/>
      <c r="R47" s="246"/>
      <c r="S47" s="57"/>
      <c r="T47" s="57"/>
      <c r="U47" s="811"/>
      <c r="V47" s="591"/>
      <c r="W47" s="830"/>
      <c r="X47" s="264"/>
      <c r="Y47" s="57"/>
      <c r="Z47" s="260"/>
      <c r="AA47" s="830"/>
      <c r="AB47" s="264"/>
      <c r="AC47" s="57"/>
      <c r="AD47" s="260"/>
      <c r="AE47" s="830"/>
      <c r="AF47" s="772"/>
      <c r="AG47" s="57"/>
      <c r="AH47" s="260"/>
      <c r="AI47" s="830"/>
      <c r="AJ47" s="772"/>
      <c r="AK47" s="57"/>
      <c r="AL47" s="300"/>
      <c r="AM47" s="830"/>
      <c r="AN47" s="772"/>
      <c r="AO47" s="57"/>
      <c r="AP47" s="300"/>
      <c r="AQ47" s="830"/>
      <c r="AR47" s="772"/>
      <c r="AS47" s="57"/>
      <c r="AT47" s="300"/>
      <c r="AV47" s="55"/>
      <c r="AW47" s="66"/>
      <c r="AX47" s="71"/>
      <c r="AY47" s="71"/>
      <c r="AZ47" s="72"/>
      <c r="BA47" s="71"/>
      <c r="BB47" s="71"/>
      <c r="BC47" s="71"/>
      <c r="BD47" s="509"/>
      <c r="BE47" s="509"/>
      <c r="BF47" s="509"/>
    </row>
    <row r="48" spans="1:58" s="2" customFormat="1" ht="13.7" customHeight="1" x14ac:dyDescent="0.2">
      <c r="A48" s="40" t="s">
        <v>82</v>
      </c>
      <c r="B48" s="628"/>
      <c r="C48" s="629"/>
      <c r="D48" s="629"/>
      <c r="E48" s="630"/>
      <c r="F48" s="246"/>
      <c r="G48" s="206"/>
      <c r="H48" s="57"/>
      <c r="I48" s="260"/>
      <c r="J48" s="246"/>
      <c r="K48" s="206"/>
      <c r="L48" s="57"/>
      <c r="M48" s="260"/>
      <c r="N48" s="246"/>
      <c r="O48" s="57"/>
      <c r="P48" s="57"/>
      <c r="Q48" s="591"/>
      <c r="R48" s="246"/>
      <c r="S48" s="57"/>
      <c r="T48" s="57"/>
      <c r="U48" s="811"/>
      <c r="V48" s="591"/>
      <c r="W48" s="830"/>
      <c r="X48" s="264"/>
      <c r="Y48" s="57"/>
      <c r="Z48" s="260"/>
      <c r="AA48" s="830"/>
      <c r="AB48" s="264"/>
      <c r="AC48" s="57"/>
      <c r="AD48" s="260"/>
      <c r="AE48" s="830"/>
      <c r="AF48" s="772"/>
      <c r="AG48" s="57"/>
      <c r="AH48" s="260"/>
      <c r="AI48" s="830"/>
      <c r="AJ48" s="772"/>
      <c r="AK48" s="57"/>
      <c r="AL48" s="300"/>
      <c r="AM48" s="830"/>
      <c r="AN48" s="772"/>
      <c r="AO48" s="57"/>
      <c r="AP48" s="300"/>
      <c r="AQ48" s="830"/>
      <c r="AR48" s="772"/>
      <c r="AS48" s="57"/>
      <c r="AT48" s="300"/>
      <c r="AV48" s="55"/>
      <c r="AW48" s="66"/>
      <c r="AX48" s="71"/>
      <c r="AY48" s="71"/>
      <c r="AZ48" s="72"/>
      <c r="BA48" s="71"/>
      <c r="BB48" s="71"/>
      <c r="BC48" s="71"/>
      <c r="BD48" s="509"/>
      <c r="BE48" s="509"/>
      <c r="BF48" s="509"/>
    </row>
    <row r="49" spans="1:58" s="2" customFormat="1" x14ac:dyDescent="0.2">
      <c r="A49" s="21" t="s">
        <v>343</v>
      </c>
      <c r="B49" s="625">
        <v>1</v>
      </c>
      <c r="C49" s="626">
        <v>-2</v>
      </c>
      <c r="D49" s="606" t="s">
        <v>107</v>
      </c>
      <c r="E49" s="627">
        <v>9</v>
      </c>
      <c r="F49" s="625">
        <v>10</v>
      </c>
      <c r="G49" s="626">
        <v>2</v>
      </c>
      <c r="H49" s="659">
        <v>6</v>
      </c>
      <c r="I49" s="627">
        <v>-1</v>
      </c>
      <c r="J49" s="248">
        <v>-5</v>
      </c>
      <c r="K49" s="207">
        <v>1</v>
      </c>
      <c r="L49" s="206">
        <v>4</v>
      </c>
      <c r="M49" s="675" t="s">
        <v>107</v>
      </c>
      <c r="N49" s="248">
        <v>-1</v>
      </c>
      <c r="O49" s="206">
        <v>-1</v>
      </c>
      <c r="P49" s="206">
        <v>-7</v>
      </c>
      <c r="Q49" s="627">
        <v>-2</v>
      </c>
      <c r="R49" s="248">
        <v>-1</v>
      </c>
      <c r="S49" s="114">
        <v>1</v>
      </c>
      <c r="T49" s="114">
        <v>-17</v>
      </c>
      <c r="U49" s="820" t="s">
        <v>107</v>
      </c>
      <c r="V49" s="65"/>
      <c r="W49" s="839">
        <v>-1</v>
      </c>
      <c r="X49" s="781">
        <v>1</v>
      </c>
      <c r="Y49" s="114">
        <v>-1</v>
      </c>
      <c r="Z49" s="261">
        <v>-1</v>
      </c>
      <c r="AA49" s="839">
        <v>-5</v>
      </c>
      <c r="AB49" s="781">
        <v>-1</v>
      </c>
      <c r="AC49" s="114" t="s">
        <v>107</v>
      </c>
      <c r="AD49" s="1035">
        <v>0</v>
      </c>
      <c r="AE49" s="839" t="s">
        <v>107</v>
      </c>
      <c r="AF49" s="1060" t="s">
        <v>107</v>
      </c>
      <c r="AG49" s="50">
        <v>0</v>
      </c>
      <c r="AH49" s="1035" t="s">
        <v>107</v>
      </c>
      <c r="AI49" s="839" t="s">
        <v>107</v>
      </c>
      <c r="AJ49" s="1060" t="s">
        <v>107</v>
      </c>
      <c r="AK49" s="50">
        <v>0</v>
      </c>
      <c r="AL49" s="1035">
        <v>0</v>
      </c>
      <c r="AM49" s="865">
        <v>0</v>
      </c>
      <c r="AN49" s="1075">
        <v>0</v>
      </c>
      <c r="AO49" s="50">
        <v>0</v>
      </c>
      <c r="AP49" s="1035">
        <v>0</v>
      </c>
      <c r="AQ49" s="865">
        <v>0</v>
      </c>
      <c r="AR49" s="1075"/>
      <c r="AS49" s="50"/>
      <c r="AT49" s="1035"/>
      <c r="AU49" s="74"/>
      <c r="AV49" s="72">
        <v>8</v>
      </c>
      <c r="AW49" s="71">
        <v>17</v>
      </c>
      <c r="AX49" s="602" t="s">
        <v>107</v>
      </c>
      <c r="AY49" s="65">
        <f t="shared" ref="AY49" si="17">SUM(N49:Q49)</f>
        <v>-11</v>
      </c>
      <c r="AZ49" s="801">
        <f t="shared" ref="AZ49" si="18">SUM(R49:U49)</f>
        <v>-17</v>
      </c>
      <c r="BA49" s="65">
        <f>SUM(W49:Z49)</f>
        <v>-2</v>
      </c>
      <c r="BB49" s="65">
        <v>-6</v>
      </c>
      <c r="BC49" s="65" t="s">
        <v>107</v>
      </c>
      <c r="BD49" s="602">
        <v>0</v>
      </c>
      <c r="BE49" s="602">
        <f t="shared" ref="BE49:BE74" si="19">SUM(AM49:AP49)</f>
        <v>0</v>
      </c>
      <c r="BF49" s="602">
        <f t="shared" ref="BF49:BF74" si="20">SUM(AQ49:AT49)</f>
        <v>0</v>
      </c>
    </row>
    <row r="50" spans="1:58" s="2" customFormat="1" x14ac:dyDescent="0.2">
      <c r="A50" s="21" t="s">
        <v>359</v>
      </c>
      <c r="B50" s="625"/>
      <c r="C50" s="626"/>
      <c r="D50" s="606"/>
      <c r="E50" s="627"/>
      <c r="F50" s="625"/>
      <c r="G50" s="626"/>
      <c r="H50" s="659"/>
      <c r="I50" s="627"/>
      <c r="J50" s="248"/>
      <c r="K50" s="207"/>
      <c r="L50" s="206"/>
      <c r="M50" s="675"/>
      <c r="N50" s="248"/>
      <c r="O50" s="206"/>
      <c r="P50" s="206"/>
      <c r="Q50" s="627"/>
      <c r="R50" s="248"/>
      <c r="S50" s="114"/>
      <c r="T50" s="114"/>
      <c r="U50" s="820"/>
      <c r="V50" s="65"/>
      <c r="W50" s="839"/>
      <c r="X50" s="781"/>
      <c r="Y50" s="781"/>
      <c r="Z50" s="261"/>
      <c r="AA50" s="839"/>
      <c r="AB50" s="781"/>
      <c r="AC50" s="781"/>
      <c r="AD50" s="1035"/>
      <c r="AE50" s="839"/>
      <c r="AF50" s="1060"/>
      <c r="AG50" s="50"/>
      <c r="AH50" s="1035"/>
      <c r="AI50" s="839"/>
      <c r="AJ50" s="1060"/>
      <c r="AK50" s="50"/>
      <c r="AL50" s="1035"/>
      <c r="AM50" s="865"/>
      <c r="AN50" s="1075"/>
      <c r="AO50" s="50"/>
      <c r="AP50" s="1035">
        <v>-1150</v>
      </c>
      <c r="AQ50" s="865">
        <v>0</v>
      </c>
      <c r="AR50" s="1075"/>
      <c r="AS50" s="50"/>
      <c r="AT50" s="1035"/>
      <c r="AU50" s="74"/>
      <c r="AV50" s="72"/>
      <c r="AW50" s="71"/>
      <c r="AX50" s="602"/>
      <c r="AY50" s="65"/>
      <c r="AZ50" s="801"/>
      <c r="BA50" s="65"/>
      <c r="BB50" s="65"/>
      <c r="BC50" s="65"/>
      <c r="BD50" s="602"/>
      <c r="BE50" s="602">
        <f t="shared" si="19"/>
        <v>-1150</v>
      </c>
      <c r="BF50" s="602">
        <f t="shared" si="20"/>
        <v>0</v>
      </c>
    </row>
    <row r="51" spans="1:58" s="2" customFormat="1" x14ac:dyDescent="0.2">
      <c r="A51" s="21" t="s">
        <v>360</v>
      </c>
      <c r="B51" s="625"/>
      <c r="C51" s="626"/>
      <c r="D51" s="606"/>
      <c r="E51" s="627"/>
      <c r="F51" s="625"/>
      <c r="G51" s="626"/>
      <c r="H51" s="659"/>
      <c r="I51" s="627"/>
      <c r="J51" s="248"/>
      <c r="K51" s="207"/>
      <c r="L51" s="206"/>
      <c r="M51" s="675"/>
      <c r="N51" s="248"/>
      <c r="O51" s="206"/>
      <c r="P51" s="206"/>
      <c r="Q51" s="627"/>
      <c r="R51" s="248"/>
      <c r="S51" s="114"/>
      <c r="T51" s="114"/>
      <c r="U51" s="820"/>
      <c r="V51" s="65"/>
      <c r="W51" s="839"/>
      <c r="X51" s="781"/>
      <c r="Y51" s="781"/>
      <c r="Z51" s="261"/>
      <c r="AA51" s="839"/>
      <c r="AB51" s="781"/>
      <c r="AC51" s="781"/>
      <c r="AD51" s="1035"/>
      <c r="AE51" s="839"/>
      <c r="AF51" s="1060"/>
      <c r="AG51" s="50"/>
      <c r="AH51" s="1035"/>
      <c r="AI51" s="839"/>
      <c r="AJ51" s="1060"/>
      <c r="AK51" s="50"/>
      <c r="AL51" s="1035"/>
      <c r="AM51" s="865"/>
      <c r="AN51" s="1075"/>
      <c r="AO51" s="50"/>
      <c r="AP51" s="1035">
        <v>144</v>
      </c>
      <c r="AQ51" s="865">
        <v>0</v>
      </c>
      <c r="AR51" s="1075"/>
      <c r="AS51" s="50"/>
      <c r="AT51" s="1035"/>
      <c r="AU51" s="74"/>
      <c r="AV51" s="72"/>
      <c r="AW51" s="71"/>
      <c r="AX51" s="602"/>
      <c r="AY51" s="65"/>
      <c r="AZ51" s="801"/>
      <c r="BA51" s="65"/>
      <c r="BB51" s="65"/>
      <c r="BC51" s="65"/>
      <c r="BD51" s="602"/>
      <c r="BE51" s="602">
        <f t="shared" si="19"/>
        <v>144</v>
      </c>
      <c r="BF51" s="602">
        <f t="shared" si="20"/>
        <v>0</v>
      </c>
    </row>
    <row r="52" spans="1:58" s="2" customFormat="1" x14ac:dyDescent="0.2">
      <c r="A52" s="21" t="s">
        <v>361</v>
      </c>
      <c r="B52" s="625"/>
      <c r="C52" s="626"/>
      <c r="D52" s="606"/>
      <c r="E52" s="627"/>
      <c r="F52" s="625"/>
      <c r="G52" s="626"/>
      <c r="H52" s="659"/>
      <c r="I52" s="627"/>
      <c r="J52" s="248"/>
      <c r="K52" s="207"/>
      <c r="L52" s="206"/>
      <c r="M52" s="675"/>
      <c r="N52" s="248"/>
      <c r="O52" s="206"/>
      <c r="P52" s="206"/>
      <c r="Q52" s="627"/>
      <c r="R52" s="248"/>
      <c r="S52" s="114"/>
      <c r="T52" s="114"/>
      <c r="U52" s="820"/>
      <c r="V52" s="65"/>
      <c r="W52" s="839"/>
      <c r="X52" s="781"/>
      <c r="Y52" s="781"/>
      <c r="Z52" s="261"/>
      <c r="AA52" s="839"/>
      <c r="AB52" s="781"/>
      <c r="AC52" s="781"/>
      <c r="AD52" s="1035"/>
      <c r="AE52" s="839"/>
      <c r="AF52" s="1060"/>
      <c r="AG52" s="50"/>
      <c r="AH52" s="1035"/>
      <c r="AI52" s="839"/>
      <c r="AJ52" s="1060"/>
      <c r="AK52" s="50"/>
      <c r="AL52" s="1035"/>
      <c r="AM52" s="865"/>
      <c r="AN52" s="1075"/>
      <c r="AO52" s="50">
        <v>-1</v>
      </c>
      <c r="AP52" s="1035">
        <v>-144</v>
      </c>
      <c r="AQ52" s="865">
        <v>0</v>
      </c>
      <c r="AR52" s="1075"/>
      <c r="AS52" s="50"/>
      <c r="AT52" s="1035"/>
      <c r="AU52" s="74"/>
      <c r="AV52" s="72"/>
      <c r="AW52" s="71"/>
      <c r="AX52" s="602"/>
      <c r="AY52" s="65"/>
      <c r="AZ52" s="801"/>
      <c r="BA52" s="65"/>
      <c r="BB52" s="65"/>
      <c r="BC52" s="65"/>
      <c r="BD52" s="602"/>
      <c r="BE52" s="602">
        <f t="shared" si="19"/>
        <v>-145</v>
      </c>
      <c r="BF52" s="602">
        <f t="shared" si="20"/>
        <v>0</v>
      </c>
    </row>
    <row r="53" spans="1:58" s="2" customFormat="1" x14ac:dyDescent="0.2">
      <c r="A53" s="21" t="s">
        <v>344</v>
      </c>
      <c r="B53" s="625"/>
      <c r="C53" s="626"/>
      <c r="D53" s="606"/>
      <c r="E53" s="627"/>
      <c r="F53" s="625"/>
      <c r="G53" s="626"/>
      <c r="H53" s="659"/>
      <c r="I53" s="627"/>
      <c r="J53" s="248"/>
      <c r="K53" s="207"/>
      <c r="L53" s="206"/>
      <c r="M53" s="675"/>
      <c r="N53" s="248"/>
      <c r="O53" s="206"/>
      <c r="P53" s="206"/>
      <c r="Q53" s="627"/>
      <c r="R53" s="248"/>
      <c r="S53" s="114"/>
      <c r="T53" s="114"/>
      <c r="U53" s="820"/>
      <c r="V53" s="65"/>
      <c r="W53" s="839"/>
      <c r="X53" s="781"/>
      <c r="Y53" s="781"/>
      <c r="Z53" s="261"/>
      <c r="AA53" s="839"/>
      <c r="AB53" s="781"/>
      <c r="AC53" s="781"/>
      <c r="AD53" s="1035"/>
      <c r="AE53" s="839"/>
      <c r="AF53" s="1060"/>
      <c r="AG53" s="50"/>
      <c r="AH53" s="1035"/>
      <c r="AI53" s="839"/>
      <c r="AJ53" s="1060"/>
      <c r="AK53" s="50"/>
      <c r="AL53" s="1035">
        <v>-1000</v>
      </c>
      <c r="AM53" s="865">
        <v>0</v>
      </c>
      <c r="AN53" s="1075">
        <v>0</v>
      </c>
      <c r="AO53" s="50">
        <v>0</v>
      </c>
      <c r="AP53" s="1035">
        <v>0</v>
      </c>
      <c r="AQ53" s="865">
        <v>0</v>
      </c>
      <c r="AR53" s="1075"/>
      <c r="AS53" s="50"/>
      <c r="AT53" s="1035"/>
      <c r="AU53" s="74"/>
      <c r="AV53" s="72"/>
      <c r="AW53" s="71"/>
      <c r="AX53" s="602"/>
      <c r="AY53" s="65"/>
      <c r="AZ53" s="801"/>
      <c r="BA53" s="65"/>
      <c r="BB53" s="65"/>
      <c r="BC53" s="65"/>
      <c r="BD53" s="602">
        <v>-1000</v>
      </c>
      <c r="BE53" s="602">
        <f t="shared" si="19"/>
        <v>0</v>
      </c>
      <c r="BF53" s="602">
        <f t="shared" si="20"/>
        <v>0</v>
      </c>
    </row>
    <row r="54" spans="1:58" s="2" customFormat="1" x14ac:dyDescent="0.2">
      <c r="A54" s="21" t="s">
        <v>345</v>
      </c>
      <c r="B54" s="625"/>
      <c r="C54" s="626"/>
      <c r="D54" s="606"/>
      <c r="E54" s="627"/>
      <c r="F54" s="625"/>
      <c r="G54" s="626"/>
      <c r="H54" s="659"/>
      <c r="I54" s="627"/>
      <c r="J54" s="248"/>
      <c r="K54" s="207"/>
      <c r="L54" s="206"/>
      <c r="M54" s="675"/>
      <c r="N54" s="248"/>
      <c r="O54" s="206"/>
      <c r="P54" s="206"/>
      <c r="Q54" s="627"/>
      <c r="R54" s="248"/>
      <c r="S54" s="114"/>
      <c r="T54" s="114"/>
      <c r="U54" s="820"/>
      <c r="V54" s="65"/>
      <c r="W54" s="839"/>
      <c r="X54" s="781"/>
      <c r="Y54" s="781"/>
      <c r="Z54" s="261"/>
      <c r="AA54" s="839"/>
      <c r="AB54" s="781"/>
      <c r="AC54" s="781"/>
      <c r="AD54" s="1035"/>
      <c r="AE54" s="839"/>
      <c r="AF54" s="1060"/>
      <c r="AG54" s="50"/>
      <c r="AH54" s="1035"/>
      <c r="AI54" s="839" t="s">
        <v>107</v>
      </c>
      <c r="AJ54" s="1060" t="s">
        <v>107</v>
      </c>
      <c r="AK54" s="50">
        <v>1000</v>
      </c>
      <c r="AL54" s="1035">
        <v>0</v>
      </c>
      <c r="AM54" s="865">
        <v>0</v>
      </c>
      <c r="AN54" s="1075">
        <v>0</v>
      </c>
      <c r="AO54" s="50">
        <v>0</v>
      </c>
      <c r="AP54" s="1035">
        <v>0</v>
      </c>
      <c r="AQ54" s="865">
        <v>0</v>
      </c>
      <c r="AR54" s="1075"/>
      <c r="AS54" s="50"/>
      <c r="AT54" s="1035"/>
      <c r="AU54" s="74"/>
      <c r="AV54" s="72"/>
      <c r="AW54" s="71"/>
      <c r="AX54" s="602"/>
      <c r="AY54" s="65"/>
      <c r="AZ54" s="801"/>
      <c r="BA54" s="65"/>
      <c r="BB54" s="65"/>
      <c r="BC54" s="65"/>
      <c r="BD54" s="602">
        <v>1000</v>
      </c>
      <c r="BE54" s="602">
        <f t="shared" si="19"/>
        <v>0</v>
      </c>
      <c r="BF54" s="602">
        <f t="shared" si="20"/>
        <v>0</v>
      </c>
    </row>
    <row r="55" spans="1:58" s="2" customFormat="1" x14ac:dyDescent="0.2">
      <c r="A55" s="21" t="s">
        <v>83</v>
      </c>
      <c r="B55" s="618" t="s">
        <v>107</v>
      </c>
      <c r="C55" s="606" t="s">
        <v>107</v>
      </c>
      <c r="D55" s="606" t="s">
        <v>107</v>
      </c>
      <c r="E55" s="640" t="s">
        <v>107</v>
      </c>
      <c r="F55" s="618" t="s">
        <v>107</v>
      </c>
      <c r="G55" s="626">
        <v>200</v>
      </c>
      <c r="H55" s="606" t="s">
        <v>107</v>
      </c>
      <c r="I55" s="640" t="s">
        <v>107</v>
      </c>
      <c r="J55" s="249">
        <v>330</v>
      </c>
      <c r="K55" s="208">
        <v>330</v>
      </c>
      <c r="L55" s="606" t="s">
        <v>107</v>
      </c>
      <c r="M55" s="627">
        <v>100</v>
      </c>
      <c r="N55" s="249">
        <v>180</v>
      </c>
      <c r="O55" s="206">
        <v>200</v>
      </c>
      <c r="P55" s="116" t="s">
        <v>107</v>
      </c>
      <c r="Q55" s="627">
        <v>150</v>
      </c>
      <c r="R55" s="249">
        <v>450</v>
      </c>
      <c r="S55" s="116">
        <v>50</v>
      </c>
      <c r="T55" s="116">
        <v>300</v>
      </c>
      <c r="U55" s="816" t="s">
        <v>107</v>
      </c>
      <c r="V55" s="65"/>
      <c r="W55" s="865">
        <v>0</v>
      </c>
      <c r="X55" s="773" t="s">
        <v>107</v>
      </c>
      <c r="Y55" s="773" t="s">
        <v>107</v>
      </c>
      <c r="Z55" s="274" t="s">
        <v>107</v>
      </c>
      <c r="AA55" s="865" t="s">
        <v>107</v>
      </c>
      <c r="AB55" s="773" t="s">
        <v>107</v>
      </c>
      <c r="AC55" s="773">
        <v>200</v>
      </c>
      <c r="AD55" s="806">
        <v>0</v>
      </c>
      <c r="AE55" s="865" t="s">
        <v>107</v>
      </c>
      <c r="AF55" s="780" t="s">
        <v>107</v>
      </c>
      <c r="AG55" s="50">
        <v>0</v>
      </c>
      <c r="AH55" s="806" t="s">
        <v>107</v>
      </c>
      <c r="AI55" s="865">
        <v>0</v>
      </c>
      <c r="AJ55" s="780" t="s">
        <v>107</v>
      </c>
      <c r="AK55" s="50">
        <v>0</v>
      </c>
      <c r="AL55" s="806">
        <v>0</v>
      </c>
      <c r="AM55" s="865">
        <v>0</v>
      </c>
      <c r="AN55" s="1075">
        <v>0</v>
      </c>
      <c r="AO55" s="50">
        <v>0</v>
      </c>
      <c r="AP55" s="806">
        <v>0</v>
      </c>
      <c r="AQ55" s="865">
        <v>0</v>
      </c>
      <c r="AR55" s="1075"/>
      <c r="AS55" s="50"/>
      <c r="AT55" s="806"/>
      <c r="AU55" s="74"/>
      <c r="AV55" s="607" t="s">
        <v>107</v>
      </c>
      <c r="AW55" s="65">
        <v>200</v>
      </c>
      <c r="AX55" s="65">
        <v>760</v>
      </c>
      <c r="AY55" s="65">
        <f t="shared" ref="AY55:AY59" si="21">SUM(N55:Q55)</f>
        <v>530</v>
      </c>
      <c r="AZ55" s="801">
        <f t="shared" ref="AZ55:AZ74" si="22">SUM(R55:U55)</f>
        <v>800</v>
      </c>
      <c r="BA55" s="604" t="s">
        <v>107</v>
      </c>
      <c r="BB55" s="801">
        <v>200</v>
      </c>
      <c r="BC55" s="65" t="s">
        <v>107</v>
      </c>
      <c r="BD55" s="602" t="s">
        <v>107</v>
      </c>
      <c r="BE55" s="602">
        <f t="shared" si="19"/>
        <v>0</v>
      </c>
      <c r="BF55" s="602">
        <f t="shared" si="20"/>
        <v>0</v>
      </c>
    </row>
    <row r="56" spans="1:58" s="2" customFormat="1" x14ac:dyDescent="0.2">
      <c r="A56" s="21" t="s">
        <v>84</v>
      </c>
      <c r="B56" s="637" t="s">
        <v>107</v>
      </c>
      <c r="C56" s="608" t="s">
        <v>107</v>
      </c>
      <c r="D56" s="629">
        <v>-100</v>
      </c>
      <c r="E56" s="630">
        <v>-100</v>
      </c>
      <c r="F56" s="637" t="s">
        <v>107</v>
      </c>
      <c r="G56" s="605" t="s">
        <v>107</v>
      </c>
      <c r="H56" s="629">
        <v>-600</v>
      </c>
      <c r="I56" s="671" t="s">
        <v>107</v>
      </c>
      <c r="J56" s="612" t="s">
        <v>107</v>
      </c>
      <c r="K56" s="208">
        <v>-330</v>
      </c>
      <c r="L56" s="206">
        <v>-200</v>
      </c>
      <c r="M56" s="675" t="s">
        <v>107</v>
      </c>
      <c r="N56" s="249">
        <v>-280</v>
      </c>
      <c r="O56" s="206">
        <v>-155</v>
      </c>
      <c r="P56" s="206">
        <v>-175</v>
      </c>
      <c r="Q56" s="65" t="s">
        <v>107</v>
      </c>
      <c r="R56" s="249">
        <v>-100</v>
      </c>
      <c r="S56" s="54">
        <v>-50</v>
      </c>
      <c r="T56" s="54">
        <v>-50</v>
      </c>
      <c r="U56" s="815">
        <v>-750</v>
      </c>
      <c r="V56" s="65"/>
      <c r="W56" s="853">
        <v>0</v>
      </c>
      <c r="X56" s="762" t="s">
        <v>107</v>
      </c>
      <c r="Y56" s="762" t="s">
        <v>107</v>
      </c>
      <c r="Z56" s="276" t="s">
        <v>107</v>
      </c>
      <c r="AA56" s="853" t="s">
        <v>107</v>
      </c>
      <c r="AB56" s="762" t="s">
        <v>107</v>
      </c>
      <c r="AC56" s="762" t="s">
        <v>107</v>
      </c>
      <c r="AD56" s="276">
        <v>-200</v>
      </c>
      <c r="AE56" s="853" t="s">
        <v>107</v>
      </c>
      <c r="AF56" s="779" t="s">
        <v>107</v>
      </c>
      <c r="AG56" s="50">
        <v>0</v>
      </c>
      <c r="AH56" s="276" t="s">
        <v>107</v>
      </c>
      <c r="AI56" s="853">
        <v>0</v>
      </c>
      <c r="AJ56" s="779" t="s">
        <v>107</v>
      </c>
      <c r="AK56" s="50">
        <v>0</v>
      </c>
      <c r="AL56" s="459">
        <v>0</v>
      </c>
      <c r="AM56" s="853">
        <v>0</v>
      </c>
      <c r="AN56" s="1075">
        <v>0</v>
      </c>
      <c r="AO56" s="50">
        <v>0</v>
      </c>
      <c r="AP56" s="459">
        <v>0</v>
      </c>
      <c r="AQ56" s="865">
        <v>0</v>
      </c>
      <c r="AR56" s="1075"/>
      <c r="AS56" s="50"/>
      <c r="AT56" s="459"/>
      <c r="AV56" s="55">
        <v>-200</v>
      </c>
      <c r="AW56" s="66">
        <v>-600</v>
      </c>
      <c r="AX56" s="71">
        <v>-530</v>
      </c>
      <c r="AY56" s="71">
        <f t="shared" si="21"/>
        <v>-610</v>
      </c>
      <c r="AZ56" s="72">
        <f t="shared" si="22"/>
        <v>-950</v>
      </c>
      <c r="BA56" s="898" t="s">
        <v>107</v>
      </c>
      <c r="BB56" s="72">
        <v>-200</v>
      </c>
      <c r="BC56" s="220" t="s">
        <v>107</v>
      </c>
      <c r="BD56" s="1106" t="s">
        <v>107</v>
      </c>
      <c r="BE56" s="1106">
        <f t="shared" si="19"/>
        <v>0</v>
      </c>
      <c r="BF56" s="1106">
        <f t="shared" si="20"/>
        <v>0</v>
      </c>
    </row>
    <row r="57" spans="1:58" s="2" customFormat="1" x14ac:dyDescent="0.2">
      <c r="A57" s="21" t="s">
        <v>85</v>
      </c>
      <c r="B57" s="628">
        <v>-12</v>
      </c>
      <c r="C57" s="629">
        <v>-1</v>
      </c>
      <c r="D57" s="629">
        <v>-1370</v>
      </c>
      <c r="E57" s="643" t="s">
        <v>107</v>
      </c>
      <c r="F57" s="644" t="s">
        <v>107</v>
      </c>
      <c r="G57" s="626">
        <v>-678</v>
      </c>
      <c r="H57" s="629">
        <v>-230</v>
      </c>
      <c r="I57" s="627">
        <v>-1089</v>
      </c>
      <c r="J57" s="249">
        <v>-815</v>
      </c>
      <c r="K57" s="642" t="s">
        <v>107</v>
      </c>
      <c r="L57" s="206">
        <v>-59</v>
      </c>
      <c r="M57" s="627">
        <v>-802</v>
      </c>
      <c r="N57" s="249">
        <v>-980</v>
      </c>
      <c r="O57" s="206">
        <v>-874</v>
      </c>
      <c r="P57" s="54" t="s">
        <v>107</v>
      </c>
      <c r="Q57" s="627">
        <v>-575</v>
      </c>
      <c r="R57" s="249">
        <v>-92</v>
      </c>
      <c r="S57" s="54" t="s">
        <v>107</v>
      </c>
      <c r="T57" s="54" t="s">
        <v>107</v>
      </c>
      <c r="U57" s="815" t="s">
        <v>107</v>
      </c>
      <c r="V57" s="593"/>
      <c r="W57" s="853">
        <v>0</v>
      </c>
      <c r="X57" s="762" t="s">
        <v>107</v>
      </c>
      <c r="Y57" s="762" t="s">
        <v>107</v>
      </c>
      <c r="Z57" s="276">
        <v>-3586</v>
      </c>
      <c r="AA57" s="853">
        <v>-204</v>
      </c>
      <c r="AB57" s="762">
        <v>-1872</v>
      </c>
      <c r="AC57" s="762">
        <v>-1219</v>
      </c>
      <c r="AD57" s="459">
        <v>0</v>
      </c>
      <c r="AE57" s="853">
        <v>-2728</v>
      </c>
      <c r="AF57" s="779" t="s">
        <v>107</v>
      </c>
      <c r="AG57" s="50">
        <v>0</v>
      </c>
      <c r="AH57" s="459" t="s">
        <v>107</v>
      </c>
      <c r="AI57" s="853">
        <v>0</v>
      </c>
      <c r="AJ57" s="779">
        <v>-1273</v>
      </c>
      <c r="AK57" s="50">
        <v>0</v>
      </c>
      <c r="AL57" s="459">
        <v>0</v>
      </c>
      <c r="AM57" s="853">
        <v>0</v>
      </c>
      <c r="AN57" s="779">
        <v>-553</v>
      </c>
      <c r="AO57" s="50">
        <v>-47</v>
      </c>
      <c r="AP57" s="459">
        <v>0</v>
      </c>
      <c r="AQ57" s="865">
        <v>0</v>
      </c>
      <c r="AR57" s="779"/>
      <c r="AS57" s="50"/>
      <c r="AT57" s="459"/>
      <c r="AV57" s="55">
        <v>-1383</v>
      </c>
      <c r="AW57" s="66">
        <v>-1997</v>
      </c>
      <c r="AX57" s="71">
        <v>-1676</v>
      </c>
      <c r="AY57" s="71">
        <f t="shared" si="21"/>
        <v>-2429</v>
      </c>
      <c r="AZ57" s="72">
        <f t="shared" si="22"/>
        <v>-92</v>
      </c>
      <c r="BA57" s="71">
        <f>SUM(W57:Z57)</f>
        <v>-3586</v>
      </c>
      <c r="BB57" s="71">
        <v>-3295</v>
      </c>
      <c r="BC57" s="71">
        <v>-2728</v>
      </c>
      <c r="BD57" s="509">
        <v>-1273</v>
      </c>
      <c r="BE57" s="509">
        <f t="shared" si="19"/>
        <v>-600</v>
      </c>
      <c r="BF57" s="509">
        <f t="shared" si="20"/>
        <v>0</v>
      </c>
    </row>
    <row r="58" spans="1:58" s="2" customFormat="1" ht="13.7" customHeight="1" x14ac:dyDescent="0.2">
      <c r="A58" s="21" t="s">
        <v>87</v>
      </c>
      <c r="B58" s="637" t="s">
        <v>107</v>
      </c>
      <c r="C58" s="608" t="s">
        <v>107</v>
      </c>
      <c r="D58" s="629">
        <v>-1</v>
      </c>
      <c r="E58" s="630">
        <v>-1</v>
      </c>
      <c r="F58" s="669">
        <v>-2</v>
      </c>
      <c r="G58" s="626">
        <v>-1</v>
      </c>
      <c r="H58" s="629">
        <v>-2</v>
      </c>
      <c r="I58" s="627">
        <v>-5</v>
      </c>
      <c r="J58" s="246">
        <v>-4</v>
      </c>
      <c r="K58" s="206">
        <v>-5</v>
      </c>
      <c r="L58" s="206">
        <v>-5</v>
      </c>
      <c r="M58" s="627">
        <v>-6</v>
      </c>
      <c r="N58" s="246">
        <v>-4</v>
      </c>
      <c r="O58" s="206">
        <v>-5</v>
      </c>
      <c r="P58" s="206">
        <v>-2</v>
      </c>
      <c r="Q58" s="627">
        <v>-7</v>
      </c>
      <c r="R58" s="246">
        <v>-1</v>
      </c>
      <c r="S58" s="54">
        <v>-4</v>
      </c>
      <c r="T58" s="54">
        <v>-5</v>
      </c>
      <c r="U58" s="815">
        <v>-5</v>
      </c>
      <c r="V58" s="593"/>
      <c r="W58" s="833">
        <v>-10</v>
      </c>
      <c r="X58" s="762">
        <v>-8</v>
      </c>
      <c r="Y58" s="54">
        <v>-6</v>
      </c>
      <c r="Z58" s="276">
        <v>-8</v>
      </c>
      <c r="AA58" s="833">
        <v>-14</v>
      </c>
      <c r="AB58" s="762">
        <v>-8</v>
      </c>
      <c r="AC58" s="54">
        <v>-7</v>
      </c>
      <c r="AD58" s="276">
        <v>-9</v>
      </c>
      <c r="AE58" s="833">
        <v>-4</v>
      </c>
      <c r="AF58" s="779">
        <v>-4</v>
      </c>
      <c r="AG58" s="54">
        <v>-4</v>
      </c>
      <c r="AH58" s="276">
        <v>-4</v>
      </c>
      <c r="AI58" s="833" t="s">
        <v>107</v>
      </c>
      <c r="AJ58" s="779">
        <v>-1</v>
      </c>
      <c r="AK58" s="54" t="s">
        <v>107</v>
      </c>
      <c r="AL58" s="459">
        <v>0</v>
      </c>
      <c r="AM58" s="865">
        <v>0</v>
      </c>
      <c r="AN58" s="1075">
        <v>0</v>
      </c>
      <c r="AO58" s="50">
        <v>0</v>
      </c>
      <c r="AP58" s="459">
        <v>0</v>
      </c>
      <c r="AQ58" s="865">
        <v>0</v>
      </c>
      <c r="AR58" s="1075"/>
      <c r="AS58" s="50"/>
      <c r="AT58" s="459"/>
      <c r="AV58" s="55">
        <v>-2</v>
      </c>
      <c r="AW58" s="66">
        <v>-10</v>
      </c>
      <c r="AX58" s="71">
        <v>-20</v>
      </c>
      <c r="AY58" s="71">
        <f t="shared" si="21"/>
        <v>-18</v>
      </c>
      <c r="AZ58" s="72">
        <f t="shared" si="22"/>
        <v>-15</v>
      </c>
      <c r="BA58" s="71">
        <f>SUM(W58:Z58)</f>
        <v>-32</v>
      </c>
      <c r="BB58" s="71">
        <v>-38</v>
      </c>
      <c r="BC58" s="71">
        <v>-16</v>
      </c>
      <c r="BD58" s="509">
        <v>-1</v>
      </c>
      <c r="BE58" s="509">
        <f t="shared" si="19"/>
        <v>0</v>
      </c>
      <c r="BF58" s="509">
        <f t="shared" si="20"/>
        <v>0</v>
      </c>
    </row>
    <row r="59" spans="1:58" s="2" customFormat="1" x14ac:dyDescent="0.2">
      <c r="A59" s="105" t="s">
        <v>86</v>
      </c>
      <c r="B59" s="618" t="s">
        <v>107</v>
      </c>
      <c r="C59" s="606" t="s">
        <v>107</v>
      </c>
      <c r="D59" s="626">
        <v>974</v>
      </c>
      <c r="E59" s="640" t="s">
        <v>107</v>
      </c>
      <c r="F59" s="618" t="s">
        <v>107</v>
      </c>
      <c r="G59" s="626">
        <v>496</v>
      </c>
      <c r="H59" s="605" t="s">
        <v>107</v>
      </c>
      <c r="I59" s="627">
        <v>1082</v>
      </c>
      <c r="J59" s="249">
        <v>464</v>
      </c>
      <c r="K59" s="208">
        <v>1</v>
      </c>
      <c r="L59" s="606" t="s">
        <v>107</v>
      </c>
      <c r="M59" s="627">
        <v>493</v>
      </c>
      <c r="N59" s="249">
        <v>990</v>
      </c>
      <c r="O59" s="206">
        <v>742</v>
      </c>
      <c r="P59" s="206">
        <v>495</v>
      </c>
      <c r="Q59" s="627">
        <v>1</v>
      </c>
      <c r="R59" s="869">
        <v>0</v>
      </c>
      <c r="S59" s="116" t="s">
        <v>107</v>
      </c>
      <c r="T59" s="562" t="s">
        <v>107</v>
      </c>
      <c r="U59" s="816">
        <v>1134</v>
      </c>
      <c r="V59" s="65"/>
      <c r="W59" s="865">
        <v>0</v>
      </c>
      <c r="X59" s="773">
        <v>990</v>
      </c>
      <c r="Y59" s="782" t="s">
        <v>107</v>
      </c>
      <c r="Z59" s="274"/>
      <c r="AA59" s="865"/>
      <c r="AB59" s="773"/>
      <c r="AC59" s="782"/>
      <c r="AD59" s="274"/>
      <c r="AE59" s="865"/>
      <c r="AF59" s="780"/>
      <c r="AG59" s="50">
        <v>0</v>
      </c>
      <c r="AH59" s="274" t="s">
        <v>107</v>
      </c>
      <c r="AI59" s="865">
        <v>0</v>
      </c>
      <c r="AJ59" s="780" t="s">
        <v>107</v>
      </c>
      <c r="AK59" s="50">
        <v>0</v>
      </c>
      <c r="AL59" s="806">
        <v>0</v>
      </c>
      <c r="AM59" s="865">
        <v>0</v>
      </c>
      <c r="AN59" s="780" t="s">
        <v>107</v>
      </c>
      <c r="AO59" s="50">
        <v>0</v>
      </c>
      <c r="AP59" s="806">
        <v>0</v>
      </c>
      <c r="AQ59" s="865">
        <v>0</v>
      </c>
      <c r="AR59" s="780"/>
      <c r="AS59" s="50"/>
      <c r="AT59" s="806"/>
      <c r="AU59" s="74"/>
      <c r="AV59" s="72">
        <v>974</v>
      </c>
      <c r="AW59" s="71">
        <v>1578</v>
      </c>
      <c r="AX59" s="71">
        <v>958</v>
      </c>
      <c r="AY59" s="71">
        <f t="shared" si="21"/>
        <v>2228</v>
      </c>
      <c r="AZ59" s="72">
        <f t="shared" si="22"/>
        <v>1134</v>
      </c>
      <c r="BA59" s="898" t="s">
        <v>107</v>
      </c>
      <c r="BB59" s="898" t="s">
        <v>107</v>
      </c>
      <c r="BC59" s="898" t="s">
        <v>107</v>
      </c>
      <c r="BD59" s="1106" t="s">
        <v>107</v>
      </c>
      <c r="BE59" s="1106">
        <f t="shared" si="19"/>
        <v>0</v>
      </c>
      <c r="BF59" s="1106">
        <f t="shared" si="20"/>
        <v>0</v>
      </c>
    </row>
    <row r="60" spans="1:58" s="2" customFormat="1" x14ac:dyDescent="0.2">
      <c r="A60" s="105" t="s">
        <v>241</v>
      </c>
      <c r="B60" s="618"/>
      <c r="C60" s="606"/>
      <c r="D60" s="626"/>
      <c r="E60" s="640"/>
      <c r="F60" s="618"/>
      <c r="G60" s="626"/>
      <c r="H60" s="605"/>
      <c r="I60" s="627"/>
      <c r="J60" s="883"/>
      <c r="K60" s="208"/>
      <c r="L60" s="606"/>
      <c r="M60" s="627"/>
      <c r="N60" s="883"/>
      <c r="O60" s="206"/>
      <c r="P60" s="206"/>
      <c r="Q60" s="627"/>
      <c r="R60" s="884"/>
      <c r="S60" s="116"/>
      <c r="T60" s="562"/>
      <c r="U60" s="816"/>
      <c r="V60" s="65"/>
      <c r="W60" s="865"/>
      <c r="X60" s="773"/>
      <c r="Y60" s="782"/>
      <c r="Z60" s="274">
        <v>2680</v>
      </c>
      <c r="AA60" s="865" t="s">
        <v>107</v>
      </c>
      <c r="AB60" s="773">
        <v>1750</v>
      </c>
      <c r="AC60" s="782">
        <v>1509</v>
      </c>
      <c r="AD60" s="806">
        <v>0</v>
      </c>
      <c r="AE60" s="865" t="s">
        <v>107</v>
      </c>
      <c r="AF60" s="780" t="s">
        <v>107</v>
      </c>
      <c r="AG60" s="50">
        <v>0</v>
      </c>
      <c r="AH60" s="806" t="s">
        <v>107</v>
      </c>
      <c r="AI60" s="865">
        <v>0</v>
      </c>
      <c r="AJ60" s="780" t="s">
        <v>107</v>
      </c>
      <c r="AK60" s="50">
        <v>0</v>
      </c>
      <c r="AL60" s="806">
        <v>1997</v>
      </c>
      <c r="AM60" s="865">
        <v>0</v>
      </c>
      <c r="AN60" s="1075">
        <v>1750</v>
      </c>
      <c r="AO60" s="50">
        <v>0</v>
      </c>
      <c r="AP60" s="806">
        <v>0</v>
      </c>
      <c r="AQ60" s="865">
        <v>0</v>
      </c>
      <c r="AR60" s="1075"/>
      <c r="AS60" s="50"/>
      <c r="AT60" s="806"/>
      <c r="AU60" s="74"/>
      <c r="AV60" s="72"/>
      <c r="AW60" s="71"/>
      <c r="AX60" s="71"/>
      <c r="AY60" s="71"/>
      <c r="AZ60" s="72"/>
      <c r="BA60" s="71">
        <v>3680</v>
      </c>
      <c r="BB60" s="71">
        <v>3259</v>
      </c>
      <c r="BC60" s="898" t="s">
        <v>107</v>
      </c>
      <c r="BD60" s="1106">
        <v>1997</v>
      </c>
      <c r="BE60" s="1106">
        <f t="shared" si="19"/>
        <v>1750</v>
      </c>
      <c r="BF60" s="1106">
        <f t="shared" si="20"/>
        <v>0</v>
      </c>
    </row>
    <row r="61" spans="1:58" s="2" customFormat="1" x14ac:dyDescent="0.2">
      <c r="A61" s="105" t="s">
        <v>242</v>
      </c>
      <c r="B61" s="618"/>
      <c r="C61" s="606"/>
      <c r="D61" s="626"/>
      <c r="E61" s="640"/>
      <c r="F61" s="618"/>
      <c r="G61" s="626"/>
      <c r="H61" s="605"/>
      <c r="I61" s="627"/>
      <c r="J61" s="883"/>
      <c r="K61" s="208"/>
      <c r="L61" s="606"/>
      <c r="M61" s="627"/>
      <c r="N61" s="883"/>
      <c r="O61" s="206"/>
      <c r="P61" s="206"/>
      <c r="Q61" s="627"/>
      <c r="R61" s="884"/>
      <c r="S61" s="116"/>
      <c r="T61" s="562"/>
      <c r="U61" s="816"/>
      <c r="V61" s="65"/>
      <c r="W61" s="865"/>
      <c r="X61" s="773"/>
      <c r="Y61" s="782"/>
      <c r="Z61" s="274">
        <v>-22</v>
      </c>
      <c r="AA61" s="865" t="s">
        <v>107</v>
      </c>
      <c r="AB61" s="773">
        <v>-14</v>
      </c>
      <c r="AC61" s="782">
        <v>-12</v>
      </c>
      <c r="AD61" s="806">
        <v>0</v>
      </c>
      <c r="AE61" s="865" t="s">
        <v>107</v>
      </c>
      <c r="AF61" s="780" t="s">
        <v>107</v>
      </c>
      <c r="AG61" s="50">
        <v>0</v>
      </c>
      <c r="AH61" s="806" t="s">
        <v>107</v>
      </c>
      <c r="AI61" s="865">
        <v>0</v>
      </c>
      <c r="AJ61" s="780" t="s">
        <v>107</v>
      </c>
      <c r="AK61" s="50">
        <v>-11</v>
      </c>
      <c r="AL61" s="806">
        <v>-12</v>
      </c>
      <c r="AM61" s="865">
        <v>0</v>
      </c>
      <c r="AN61" s="780">
        <v>-23</v>
      </c>
      <c r="AO61" s="50">
        <v>-1</v>
      </c>
      <c r="AP61" s="806">
        <v>0</v>
      </c>
      <c r="AQ61" s="865">
        <v>0</v>
      </c>
      <c r="AR61" s="780"/>
      <c r="AS61" s="50"/>
      <c r="AT61" s="806"/>
      <c r="AU61" s="74"/>
      <c r="AV61" s="72"/>
      <c r="AW61" s="71"/>
      <c r="AX61" s="71"/>
      <c r="AY61" s="71"/>
      <c r="AZ61" s="72"/>
      <c r="BA61" s="71">
        <v>-32</v>
      </c>
      <c r="BB61" s="71">
        <v>-26</v>
      </c>
      <c r="BC61" s="898" t="s">
        <v>107</v>
      </c>
      <c r="BD61" s="1106">
        <v>-23</v>
      </c>
      <c r="BE61" s="1106">
        <f t="shared" si="19"/>
        <v>-24</v>
      </c>
      <c r="BF61" s="1106">
        <f t="shared" si="20"/>
        <v>0</v>
      </c>
    </row>
    <row r="62" spans="1:58" s="2" customFormat="1" x14ac:dyDescent="0.2">
      <c r="A62" s="105" t="s">
        <v>231</v>
      </c>
      <c r="B62" s="618" t="s">
        <v>107</v>
      </c>
      <c r="C62" s="606" t="s">
        <v>107</v>
      </c>
      <c r="D62" s="626" t="s">
        <v>107</v>
      </c>
      <c r="E62" s="640" t="s">
        <v>107</v>
      </c>
      <c r="F62" s="618" t="s">
        <v>107</v>
      </c>
      <c r="G62" s="626" t="s">
        <v>107</v>
      </c>
      <c r="H62" s="605" t="s">
        <v>107</v>
      </c>
      <c r="I62" s="627" t="s">
        <v>107</v>
      </c>
      <c r="J62" s="618" t="s">
        <v>107</v>
      </c>
      <c r="K62" s="626" t="s">
        <v>107</v>
      </c>
      <c r="L62" s="605" t="s">
        <v>107</v>
      </c>
      <c r="M62" s="627" t="s">
        <v>107</v>
      </c>
      <c r="N62" s="618" t="s">
        <v>107</v>
      </c>
      <c r="O62" s="626" t="s">
        <v>107</v>
      </c>
      <c r="P62" s="605" t="s">
        <v>107</v>
      </c>
      <c r="Q62" s="627" t="s">
        <v>107</v>
      </c>
      <c r="R62" s="870" t="s">
        <v>107</v>
      </c>
      <c r="S62" s="626" t="s">
        <v>107</v>
      </c>
      <c r="T62" s="867" t="s">
        <v>107</v>
      </c>
      <c r="U62" s="821">
        <v>134</v>
      </c>
      <c r="V62" s="65"/>
      <c r="W62" s="868">
        <v>0</v>
      </c>
      <c r="X62" s="782" t="s">
        <v>107</v>
      </c>
      <c r="Y62" s="782" t="s">
        <v>107</v>
      </c>
      <c r="Z62" s="220" t="s">
        <v>107</v>
      </c>
      <c r="AA62" s="868" t="s">
        <v>107</v>
      </c>
      <c r="AB62" s="782" t="s">
        <v>107</v>
      </c>
      <c r="AC62" s="782" t="s">
        <v>107</v>
      </c>
      <c r="AD62" s="220" t="s">
        <v>107</v>
      </c>
      <c r="AE62" s="868" t="s">
        <v>107</v>
      </c>
      <c r="AF62" s="1068" t="s">
        <v>107</v>
      </c>
      <c r="AG62" s="50">
        <v>0</v>
      </c>
      <c r="AH62" s="220" t="s">
        <v>107</v>
      </c>
      <c r="AI62" s="868">
        <v>0</v>
      </c>
      <c r="AJ62" s="1068" t="s">
        <v>107</v>
      </c>
      <c r="AK62" s="50">
        <v>0</v>
      </c>
      <c r="AL62" s="1106">
        <v>0</v>
      </c>
      <c r="AM62" s="868">
        <v>0</v>
      </c>
      <c r="AN62" s="1075">
        <v>0</v>
      </c>
      <c r="AO62" s="50">
        <v>0</v>
      </c>
      <c r="AP62" s="1106">
        <v>0</v>
      </c>
      <c r="AQ62" s="865">
        <v>0</v>
      </c>
      <c r="AR62" s="1075"/>
      <c r="AS62" s="50"/>
      <c r="AT62" s="1106"/>
      <c r="AU62" s="74"/>
      <c r="AV62" s="618" t="s">
        <v>107</v>
      </c>
      <c r="AW62" s="735" t="s">
        <v>107</v>
      </c>
      <c r="AX62" s="736" t="s">
        <v>107</v>
      </c>
      <c r="AY62" s="220" t="s">
        <v>107</v>
      </c>
      <c r="AZ62" s="72">
        <f t="shared" si="22"/>
        <v>134</v>
      </c>
      <c r="BA62" s="898" t="s">
        <v>107</v>
      </c>
      <c r="BB62" s="898" t="s">
        <v>107</v>
      </c>
      <c r="BC62" s="898" t="s">
        <v>107</v>
      </c>
      <c r="BD62" s="1106" t="s">
        <v>107</v>
      </c>
      <c r="BE62" s="1106">
        <f t="shared" si="19"/>
        <v>0</v>
      </c>
      <c r="BF62" s="1106">
        <f t="shared" si="20"/>
        <v>0</v>
      </c>
    </row>
    <row r="63" spans="1:58" s="2" customFormat="1" x14ac:dyDescent="0.2">
      <c r="A63" s="105" t="s">
        <v>232</v>
      </c>
      <c r="B63" s="618" t="s">
        <v>107</v>
      </c>
      <c r="C63" s="606" t="s">
        <v>107</v>
      </c>
      <c r="D63" s="626" t="s">
        <v>107</v>
      </c>
      <c r="E63" s="640" t="s">
        <v>107</v>
      </c>
      <c r="F63" s="618" t="s">
        <v>107</v>
      </c>
      <c r="G63" s="626" t="s">
        <v>107</v>
      </c>
      <c r="H63" s="605" t="s">
        <v>107</v>
      </c>
      <c r="I63" s="627" t="s">
        <v>107</v>
      </c>
      <c r="J63" s="618" t="s">
        <v>107</v>
      </c>
      <c r="K63" s="626" t="s">
        <v>107</v>
      </c>
      <c r="L63" s="605" t="s">
        <v>107</v>
      </c>
      <c r="M63" s="627" t="s">
        <v>107</v>
      </c>
      <c r="N63" s="618" t="s">
        <v>107</v>
      </c>
      <c r="O63" s="626" t="s">
        <v>107</v>
      </c>
      <c r="P63" s="605" t="s">
        <v>107</v>
      </c>
      <c r="Q63" s="627" t="s">
        <v>107</v>
      </c>
      <c r="R63" s="870" t="s">
        <v>107</v>
      </c>
      <c r="S63" s="626" t="s">
        <v>107</v>
      </c>
      <c r="T63" s="867" t="s">
        <v>107</v>
      </c>
      <c r="U63" s="821">
        <v>-208</v>
      </c>
      <c r="V63" s="65"/>
      <c r="W63" s="868">
        <v>0</v>
      </c>
      <c r="X63" s="782" t="s">
        <v>107</v>
      </c>
      <c r="Y63" s="782" t="s">
        <v>107</v>
      </c>
      <c r="Z63" s="220" t="s">
        <v>107</v>
      </c>
      <c r="AA63" s="868" t="s">
        <v>107</v>
      </c>
      <c r="AB63" s="782" t="s">
        <v>107</v>
      </c>
      <c r="AC63" s="782" t="s">
        <v>107</v>
      </c>
      <c r="AD63" s="220" t="s">
        <v>107</v>
      </c>
      <c r="AE63" s="868" t="s">
        <v>107</v>
      </c>
      <c r="AF63" s="1068" t="s">
        <v>107</v>
      </c>
      <c r="AG63" s="50">
        <v>0</v>
      </c>
      <c r="AH63" s="220" t="s">
        <v>107</v>
      </c>
      <c r="AI63" s="868">
        <v>0</v>
      </c>
      <c r="AJ63" s="1068" t="s">
        <v>107</v>
      </c>
      <c r="AK63" s="50">
        <v>0</v>
      </c>
      <c r="AL63" s="1106">
        <v>0</v>
      </c>
      <c r="AM63" s="868">
        <v>0</v>
      </c>
      <c r="AN63" s="1075">
        <v>0</v>
      </c>
      <c r="AO63" s="50">
        <v>0</v>
      </c>
      <c r="AP63" s="1106">
        <v>0</v>
      </c>
      <c r="AQ63" s="865">
        <v>0</v>
      </c>
      <c r="AR63" s="1075"/>
      <c r="AS63" s="50"/>
      <c r="AT63" s="1106"/>
      <c r="AU63" s="74"/>
      <c r="AV63" s="618" t="s">
        <v>107</v>
      </c>
      <c r="AW63" s="735" t="s">
        <v>107</v>
      </c>
      <c r="AX63" s="736" t="s">
        <v>107</v>
      </c>
      <c r="AY63" s="220" t="s">
        <v>107</v>
      </c>
      <c r="AZ63" s="72">
        <f t="shared" si="22"/>
        <v>-208</v>
      </c>
      <c r="BA63" s="898" t="s">
        <v>107</v>
      </c>
      <c r="BB63" s="898" t="s">
        <v>107</v>
      </c>
      <c r="BC63" s="898" t="s">
        <v>107</v>
      </c>
      <c r="BD63" s="1106" t="s">
        <v>107</v>
      </c>
      <c r="BE63" s="1106">
        <f t="shared" si="19"/>
        <v>0</v>
      </c>
      <c r="BF63" s="1106">
        <f t="shared" si="20"/>
        <v>0</v>
      </c>
    </row>
    <row r="64" spans="1:58" s="2" customFormat="1" x14ac:dyDescent="0.2">
      <c r="A64" s="105" t="s">
        <v>339</v>
      </c>
      <c r="B64" s="618"/>
      <c r="C64" s="606"/>
      <c r="D64" s="626"/>
      <c r="E64" s="640"/>
      <c r="F64" s="618"/>
      <c r="G64" s="626"/>
      <c r="H64" s="605"/>
      <c r="I64" s="627"/>
      <c r="J64" s="618"/>
      <c r="K64" s="1099"/>
      <c r="L64" s="634"/>
      <c r="M64" s="220"/>
      <c r="N64" s="618"/>
      <c r="O64" s="626"/>
      <c r="P64" s="634"/>
      <c r="Q64" s="627"/>
      <c r="R64" s="870"/>
      <c r="S64" s="626"/>
      <c r="T64" s="867"/>
      <c r="U64" s="821"/>
      <c r="V64" s="65"/>
      <c r="W64" s="868"/>
      <c r="X64" s="782"/>
      <c r="Y64" s="782"/>
      <c r="Z64" s="220"/>
      <c r="AA64" s="868"/>
      <c r="AB64" s="782"/>
      <c r="AC64" s="782"/>
      <c r="AD64" s="220"/>
      <c r="AE64" s="868"/>
      <c r="AF64" s="1068"/>
      <c r="AG64" s="50"/>
      <c r="AH64" s="220"/>
      <c r="AI64" s="868"/>
      <c r="AJ64" s="1068"/>
      <c r="AK64" s="50"/>
      <c r="AL64" s="1106">
        <v>-60</v>
      </c>
      <c r="AM64" s="868">
        <v>0</v>
      </c>
      <c r="AN64" s="1075">
        <v>0</v>
      </c>
      <c r="AO64" s="50">
        <v>0</v>
      </c>
      <c r="AP64" s="1106">
        <v>0</v>
      </c>
      <c r="AQ64" s="865">
        <v>0</v>
      </c>
      <c r="AR64" s="1075"/>
      <c r="AS64" s="50"/>
      <c r="AT64" s="1106"/>
      <c r="AU64" s="74"/>
      <c r="AV64" s="618"/>
      <c r="AW64" s="220"/>
      <c r="AX64" s="898"/>
      <c r="AY64" s="220"/>
      <c r="AZ64" s="72"/>
      <c r="BA64" s="898"/>
      <c r="BB64" s="898"/>
      <c r="BC64" s="898"/>
      <c r="BD64" s="1106">
        <v>-60</v>
      </c>
      <c r="BE64" s="1106">
        <f t="shared" si="19"/>
        <v>0</v>
      </c>
      <c r="BF64" s="1106">
        <f t="shared" si="20"/>
        <v>0</v>
      </c>
    </row>
    <row r="65" spans="1:58" s="215" customFormat="1" ht="13.7" customHeight="1" x14ac:dyDescent="0.2">
      <c r="A65" s="1131" t="s">
        <v>271</v>
      </c>
      <c r="B65" s="638" t="s">
        <v>107</v>
      </c>
      <c r="C65" s="639" t="s">
        <v>107</v>
      </c>
      <c r="D65" s="636">
        <v>-1</v>
      </c>
      <c r="E65" s="655">
        <v>-1</v>
      </c>
      <c r="F65" s="638" t="s">
        <v>107</v>
      </c>
      <c r="G65" s="626">
        <v>-67</v>
      </c>
      <c r="H65" s="639" t="s">
        <v>107</v>
      </c>
      <c r="I65" s="670" t="s">
        <v>107</v>
      </c>
      <c r="J65" s="641" t="s">
        <v>107</v>
      </c>
      <c r="K65" s="217">
        <v>-39</v>
      </c>
      <c r="L65" s="206">
        <v>-1</v>
      </c>
      <c r="M65" s="609" t="s">
        <v>107</v>
      </c>
      <c r="N65" s="557" t="s">
        <v>107</v>
      </c>
      <c r="O65" s="639" t="s">
        <v>107</v>
      </c>
      <c r="P65" s="206">
        <v>-47</v>
      </c>
      <c r="Q65" s="627">
        <v>-1</v>
      </c>
      <c r="R65" s="870" t="s">
        <v>107</v>
      </c>
      <c r="S65" s="216" t="s">
        <v>107</v>
      </c>
      <c r="T65" s="216">
        <v>-50</v>
      </c>
      <c r="U65" s="822" t="s">
        <v>107</v>
      </c>
      <c r="V65" s="593"/>
      <c r="W65" s="866">
        <v>0</v>
      </c>
      <c r="X65" s="783" t="s">
        <v>107</v>
      </c>
      <c r="Y65" s="216">
        <v>-51</v>
      </c>
      <c r="Z65" s="734" t="s">
        <v>107</v>
      </c>
      <c r="AA65" s="866" t="s">
        <v>107</v>
      </c>
      <c r="AB65" s="783" t="s">
        <v>107</v>
      </c>
      <c r="AC65" s="216">
        <v>-126</v>
      </c>
      <c r="AD65" s="1036">
        <v>0</v>
      </c>
      <c r="AE65" s="866" t="s">
        <v>107</v>
      </c>
      <c r="AF65" s="1069" t="s">
        <v>107</v>
      </c>
      <c r="AG65" s="216">
        <v>-89</v>
      </c>
      <c r="AH65" s="1036" t="s">
        <v>107</v>
      </c>
      <c r="AI65" s="866">
        <v>0</v>
      </c>
      <c r="AJ65" s="1069" t="s">
        <v>107</v>
      </c>
      <c r="AK65" s="216">
        <v>-54</v>
      </c>
      <c r="AL65" s="1036">
        <v>0</v>
      </c>
      <c r="AM65" s="866">
        <v>0</v>
      </c>
      <c r="AN65" s="1075">
        <v>0</v>
      </c>
      <c r="AO65" s="50">
        <v>0</v>
      </c>
      <c r="AP65" s="1036">
        <v>0</v>
      </c>
      <c r="AQ65" s="865">
        <v>0</v>
      </c>
      <c r="AR65" s="1075"/>
      <c r="AS65" s="50"/>
      <c r="AT65" s="1036"/>
      <c r="AU65" s="218"/>
      <c r="AV65" s="545">
        <v>-2</v>
      </c>
      <c r="AW65" s="219">
        <v>-67</v>
      </c>
      <c r="AX65" s="600">
        <v>-40</v>
      </c>
      <c r="AY65" s="600">
        <f>SUM(N65:Q65)</f>
        <v>-48</v>
      </c>
      <c r="AZ65" s="803">
        <f t="shared" si="22"/>
        <v>-50</v>
      </c>
      <c r="BA65" s="600">
        <f t="shared" ref="BA65:BA74" si="23">SUM(W65:Z65)</f>
        <v>-51</v>
      </c>
      <c r="BB65" s="600">
        <v>-126</v>
      </c>
      <c r="BC65" s="600">
        <v>-89</v>
      </c>
      <c r="BD65" s="1108">
        <v>-54</v>
      </c>
      <c r="BE65" s="1108">
        <f t="shared" si="19"/>
        <v>0</v>
      </c>
      <c r="BF65" s="1108">
        <f t="shared" si="20"/>
        <v>0</v>
      </c>
    </row>
    <row r="66" spans="1:58" s="215" customFormat="1" ht="13.7" customHeight="1" x14ac:dyDescent="0.2">
      <c r="A66" s="105" t="s">
        <v>340</v>
      </c>
      <c r="B66" s="638"/>
      <c r="C66" s="639"/>
      <c r="D66" s="636"/>
      <c r="E66" s="655"/>
      <c r="F66" s="638"/>
      <c r="G66" s="626"/>
      <c r="H66" s="639"/>
      <c r="I66" s="670"/>
      <c r="J66" s="1100"/>
      <c r="K66" s="217"/>
      <c r="L66" s="206"/>
      <c r="M66" s="609"/>
      <c r="N66" s="1101"/>
      <c r="O66" s="639"/>
      <c r="P66" s="206"/>
      <c r="Q66" s="627"/>
      <c r="R66" s="870"/>
      <c r="S66" s="216"/>
      <c r="T66" s="216"/>
      <c r="U66" s="822"/>
      <c r="V66" s="593"/>
      <c r="W66" s="866"/>
      <c r="X66" s="783"/>
      <c r="Y66" s="783"/>
      <c r="Z66" s="734"/>
      <c r="AA66" s="866"/>
      <c r="AB66" s="783"/>
      <c r="AC66" s="783"/>
      <c r="AD66" s="1036"/>
      <c r="AE66" s="866"/>
      <c r="AF66" s="1069"/>
      <c r="AG66" s="216"/>
      <c r="AH66" s="1036"/>
      <c r="AI66" s="866"/>
      <c r="AJ66" s="1069"/>
      <c r="AK66" s="216"/>
      <c r="AL66" s="1036">
        <v>-74</v>
      </c>
      <c r="AM66" s="866">
        <v>-73</v>
      </c>
      <c r="AN66" s="1069">
        <v>-71</v>
      </c>
      <c r="AO66" s="216">
        <v>-70</v>
      </c>
      <c r="AP66" s="1036">
        <v>-105</v>
      </c>
      <c r="AQ66" s="866">
        <v>-105</v>
      </c>
      <c r="AR66" s="1069"/>
      <c r="AS66" s="216"/>
      <c r="AT66" s="1036"/>
      <c r="AU66" s="218"/>
      <c r="AV66" s="545"/>
      <c r="AW66" s="219"/>
      <c r="AX66" s="600"/>
      <c r="AY66" s="600"/>
      <c r="AZ66" s="803"/>
      <c r="BA66" s="600"/>
      <c r="BB66" s="600"/>
      <c r="BC66" s="600"/>
      <c r="BD66" s="1108">
        <v>-74</v>
      </c>
      <c r="BE66" s="1108">
        <f t="shared" si="19"/>
        <v>-319</v>
      </c>
      <c r="BF66" s="1108">
        <f t="shared" si="20"/>
        <v>-105</v>
      </c>
    </row>
    <row r="67" spans="1:58" s="215" customFormat="1" ht="13.7" customHeight="1" x14ac:dyDescent="0.2">
      <c r="A67" s="105" t="s">
        <v>218</v>
      </c>
      <c r="B67" s="618" t="s">
        <v>107</v>
      </c>
      <c r="C67" s="606" t="s">
        <v>107</v>
      </c>
      <c r="D67" s="606" t="s">
        <v>107</v>
      </c>
      <c r="E67" s="640" t="s">
        <v>107</v>
      </c>
      <c r="F67" s="618" t="s">
        <v>107</v>
      </c>
      <c r="G67" s="605" t="s">
        <v>107</v>
      </c>
      <c r="H67" s="606" t="s">
        <v>107</v>
      </c>
      <c r="I67" s="640" t="s">
        <v>107</v>
      </c>
      <c r="J67" s="618" t="s">
        <v>107</v>
      </c>
      <c r="K67" s="606" t="s">
        <v>107</v>
      </c>
      <c r="L67" s="606" t="s">
        <v>107</v>
      </c>
      <c r="M67" s="640" t="s">
        <v>107</v>
      </c>
      <c r="N67" s="618" t="s">
        <v>107</v>
      </c>
      <c r="O67" s="606" t="s">
        <v>107</v>
      </c>
      <c r="P67" s="606" t="s">
        <v>107</v>
      </c>
      <c r="Q67" s="627">
        <v>-12</v>
      </c>
      <c r="R67" s="871">
        <v>0</v>
      </c>
      <c r="S67" s="116" t="s">
        <v>107</v>
      </c>
      <c r="T67" s="116" t="s">
        <v>107</v>
      </c>
      <c r="U67" s="816" t="s">
        <v>107</v>
      </c>
      <c r="V67" s="274"/>
      <c r="W67" s="865">
        <v>0</v>
      </c>
      <c r="X67" s="773" t="s">
        <v>107</v>
      </c>
      <c r="Y67" s="782" t="s">
        <v>107</v>
      </c>
      <c r="Z67" s="274" t="s">
        <v>107</v>
      </c>
      <c r="AA67" s="865" t="s">
        <v>107</v>
      </c>
      <c r="AB67" s="773" t="s">
        <v>107</v>
      </c>
      <c r="AC67" s="782" t="s">
        <v>107</v>
      </c>
      <c r="AD67" s="806">
        <v>0</v>
      </c>
      <c r="AE67" s="865" t="s">
        <v>107</v>
      </c>
      <c r="AF67" s="780" t="s">
        <v>107</v>
      </c>
      <c r="AG67" s="50">
        <v>0</v>
      </c>
      <c r="AH67" s="806" t="s">
        <v>107</v>
      </c>
      <c r="AI67" s="865">
        <v>0</v>
      </c>
      <c r="AJ67" s="780" t="s">
        <v>107</v>
      </c>
      <c r="AK67" s="50">
        <v>0</v>
      </c>
      <c r="AL67" s="806">
        <v>0</v>
      </c>
      <c r="AM67" s="865">
        <v>0</v>
      </c>
      <c r="AN67" s="1075">
        <v>0</v>
      </c>
      <c r="AO67" s="50">
        <v>0</v>
      </c>
      <c r="AP67" s="806">
        <v>0</v>
      </c>
      <c r="AQ67" s="865">
        <v>0</v>
      </c>
      <c r="AR67" s="1075"/>
      <c r="AS67" s="50"/>
      <c r="AT67" s="806"/>
      <c r="AU67" s="218"/>
      <c r="AV67" s="607" t="s">
        <v>107</v>
      </c>
      <c r="AW67" s="602" t="s">
        <v>107</v>
      </c>
      <c r="AX67" s="602" t="s">
        <v>107</v>
      </c>
      <c r="AY67" s="600">
        <v>-12</v>
      </c>
      <c r="AZ67" s="607">
        <f t="shared" si="22"/>
        <v>0</v>
      </c>
      <c r="BA67" s="602">
        <f t="shared" si="23"/>
        <v>0</v>
      </c>
      <c r="BB67" s="602">
        <v>0</v>
      </c>
      <c r="BC67" s="898" t="s">
        <v>107</v>
      </c>
      <c r="BD67" s="1106" t="s">
        <v>107</v>
      </c>
      <c r="BE67" s="1106">
        <f t="shared" si="19"/>
        <v>0</v>
      </c>
      <c r="BF67" s="1106">
        <f t="shared" si="20"/>
        <v>0</v>
      </c>
    </row>
    <row r="68" spans="1:58" s="2" customFormat="1" x14ac:dyDescent="0.2">
      <c r="A68" s="105" t="s">
        <v>88</v>
      </c>
      <c r="B68" s="618" t="s">
        <v>107</v>
      </c>
      <c r="C68" s="606" t="s">
        <v>107</v>
      </c>
      <c r="D68" s="626">
        <v>450</v>
      </c>
      <c r="E68" s="596">
        <v>-2</v>
      </c>
      <c r="F68" s="618" t="s">
        <v>107</v>
      </c>
      <c r="G68" s="605" t="s">
        <v>107</v>
      </c>
      <c r="H68" s="605" t="s">
        <v>107</v>
      </c>
      <c r="I68" s="640" t="s">
        <v>107</v>
      </c>
      <c r="J68" s="612" t="s">
        <v>107</v>
      </c>
      <c r="K68" s="642" t="s">
        <v>107</v>
      </c>
      <c r="L68" s="606" t="s">
        <v>107</v>
      </c>
      <c r="M68" s="604" t="s">
        <v>107</v>
      </c>
      <c r="N68" s="555" t="s">
        <v>107</v>
      </c>
      <c r="O68" s="606" t="s">
        <v>107</v>
      </c>
      <c r="P68" s="606" t="s">
        <v>107</v>
      </c>
      <c r="Q68" s="604" t="s">
        <v>107</v>
      </c>
      <c r="R68" s="871">
        <v>0</v>
      </c>
      <c r="S68" s="116" t="s">
        <v>107</v>
      </c>
      <c r="T68" s="116" t="s">
        <v>107</v>
      </c>
      <c r="U68" s="816" t="s">
        <v>107</v>
      </c>
      <c r="V68" s="274"/>
      <c r="W68" s="865">
        <v>0</v>
      </c>
      <c r="X68" s="773" t="s">
        <v>107</v>
      </c>
      <c r="Y68" s="782" t="s">
        <v>107</v>
      </c>
      <c r="Z68" s="274" t="s">
        <v>107</v>
      </c>
      <c r="AA68" s="865" t="s">
        <v>107</v>
      </c>
      <c r="AB68" s="773" t="s">
        <v>107</v>
      </c>
      <c r="AC68" s="782" t="s">
        <v>107</v>
      </c>
      <c r="AD68" s="274" t="s">
        <v>107</v>
      </c>
      <c r="AE68" s="865" t="s">
        <v>107</v>
      </c>
      <c r="AF68" s="780" t="s">
        <v>107</v>
      </c>
      <c r="AG68" s="50">
        <v>0</v>
      </c>
      <c r="AH68" s="274" t="s">
        <v>107</v>
      </c>
      <c r="AI68" s="865">
        <v>0</v>
      </c>
      <c r="AJ68" s="780" t="s">
        <v>107</v>
      </c>
      <c r="AK68" s="50">
        <v>0</v>
      </c>
      <c r="AL68" s="806">
        <v>0</v>
      </c>
      <c r="AM68" s="865">
        <v>0</v>
      </c>
      <c r="AN68" s="1075">
        <v>0</v>
      </c>
      <c r="AO68" s="50">
        <v>0</v>
      </c>
      <c r="AP68" s="806">
        <v>0</v>
      </c>
      <c r="AQ68" s="865">
        <v>0</v>
      </c>
      <c r="AR68" s="1075"/>
      <c r="AS68" s="50"/>
      <c r="AT68" s="806"/>
      <c r="AU68" s="74"/>
      <c r="AV68" s="72">
        <v>448</v>
      </c>
      <c r="AW68" s="602" t="s">
        <v>107</v>
      </c>
      <c r="AX68" s="602" t="s">
        <v>107</v>
      </c>
      <c r="AY68" s="602" t="s">
        <v>107</v>
      </c>
      <c r="AZ68" s="607">
        <f t="shared" si="22"/>
        <v>0</v>
      </c>
      <c r="BA68" s="602">
        <f t="shared" si="23"/>
        <v>0</v>
      </c>
      <c r="BB68" s="602">
        <v>0</v>
      </c>
      <c r="BC68" s="898" t="s">
        <v>107</v>
      </c>
      <c r="BD68" s="1106" t="s">
        <v>107</v>
      </c>
      <c r="BE68" s="1106">
        <f t="shared" si="19"/>
        <v>0</v>
      </c>
      <c r="BF68" s="1106">
        <f t="shared" si="20"/>
        <v>0</v>
      </c>
    </row>
    <row r="69" spans="1:58" s="2" customFormat="1" x14ac:dyDescent="0.2">
      <c r="A69" s="105" t="s">
        <v>347</v>
      </c>
      <c r="B69" s="618" t="s">
        <v>107</v>
      </c>
      <c r="C69" s="606" t="s">
        <v>107</v>
      </c>
      <c r="D69" s="606" t="s">
        <v>107</v>
      </c>
      <c r="E69" s="640" t="s">
        <v>107</v>
      </c>
      <c r="F69" s="618" t="s">
        <v>107</v>
      </c>
      <c r="G69" s="626">
        <v>9</v>
      </c>
      <c r="H69" s="606" t="s">
        <v>107</v>
      </c>
      <c r="I69" s="627">
        <v>1</v>
      </c>
      <c r="J69" s="249">
        <v>2</v>
      </c>
      <c r="K69" s="642" t="s">
        <v>107</v>
      </c>
      <c r="L69" s="206">
        <v>6</v>
      </c>
      <c r="M69" s="627">
        <v>6</v>
      </c>
      <c r="N69" s="249">
        <v>40</v>
      </c>
      <c r="O69" s="206">
        <v>10</v>
      </c>
      <c r="P69" s="206">
        <v>29</v>
      </c>
      <c r="Q69" s="627">
        <v>98</v>
      </c>
      <c r="R69" s="249">
        <v>40</v>
      </c>
      <c r="S69" s="473">
        <v>32</v>
      </c>
      <c r="T69" s="116">
        <v>25</v>
      </c>
      <c r="U69" s="816">
        <v>48</v>
      </c>
      <c r="V69" s="65"/>
      <c r="W69" s="835">
        <v>16</v>
      </c>
      <c r="X69" s="773">
        <v>9</v>
      </c>
      <c r="Y69" s="116">
        <v>8</v>
      </c>
      <c r="Z69" s="274">
        <v>18</v>
      </c>
      <c r="AA69" s="835">
        <v>45</v>
      </c>
      <c r="AB69" s="773">
        <v>27</v>
      </c>
      <c r="AC69" s="116">
        <v>18</v>
      </c>
      <c r="AD69" s="274">
        <v>25</v>
      </c>
      <c r="AE69" s="835">
        <v>36</v>
      </c>
      <c r="AF69" s="780">
        <v>32</v>
      </c>
      <c r="AG69" s="116">
        <v>36</v>
      </c>
      <c r="AH69" s="274">
        <v>129</v>
      </c>
      <c r="AI69" s="835">
        <v>20</v>
      </c>
      <c r="AJ69" s="780">
        <v>10</v>
      </c>
      <c r="AK69" s="116">
        <v>6</v>
      </c>
      <c r="AL69" s="806">
        <v>3</v>
      </c>
      <c r="AM69" s="835">
        <v>32</v>
      </c>
      <c r="AN69" s="780">
        <v>5</v>
      </c>
      <c r="AO69" s="116">
        <v>33</v>
      </c>
      <c r="AP69" s="806">
        <v>14</v>
      </c>
      <c r="AQ69" s="835">
        <v>29</v>
      </c>
      <c r="AR69" s="780"/>
      <c r="AS69" s="116"/>
      <c r="AT69" s="806"/>
      <c r="AU69" s="74"/>
      <c r="AV69" s="607" t="s">
        <v>107</v>
      </c>
      <c r="AW69" s="65">
        <v>10</v>
      </c>
      <c r="AX69" s="65">
        <v>14</v>
      </c>
      <c r="AY69" s="65">
        <f>SUM(N69:Q69)</f>
        <v>177</v>
      </c>
      <c r="AZ69" s="801">
        <f t="shared" si="22"/>
        <v>145</v>
      </c>
      <c r="BA69" s="65">
        <f t="shared" si="23"/>
        <v>51</v>
      </c>
      <c r="BB69" s="65">
        <v>115</v>
      </c>
      <c r="BC69" s="65">
        <v>233</v>
      </c>
      <c r="BD69" s="602">
        <v>39</v>
      </c>
      <c r="BE69" s="602">
        <f t="shared" si="19"/>
        <v>84</v>
      </c>
      <c r="BF69" s="602">
        <f t="shared" si="20"/>
        <v>29</v>
      </c>
    </row>
    <row r="70" spans="1:58" s="2" customFormat="1" x14ac:dyDescent="0.2">
      <c r="A70" s="21" t="s">
        <v>342</v>
      </c>
      <c r="B70" s="618" t="s">
        <v>107</v>
      </c>
      <c r="C70" s="606" t="s">
        <v>107</v>
      </c>
      <c r="D70" s="606" t="s">
        <v>107</v>
      </c>
      <c r="E70" s="640" t="s">
        <v>107</v>
      </c>
      <c r="F70" s="618" t="s">
        <v>107</v>
      </c>
      <c r="G70" s="605" t="s">
        <v>107</v>
      </c>
      <c r="H70" s="629">
        <v>-57</v>
      </c>
      <c r="I70" s="640" t="s">
        <v>107</v>
      </c>
      <c r="J70" s="612" t="s">
        <v>107</v>
      </c>
      <c r="K70" s="208">
        <v>-37</v>
      </c>
      <c r="L70" s="206">
        <v>-3</v>
      </c>
      <c r="M70" s="604" t="s">
        <v>107</v>
      </c>
      <c r="N70" s="249">
        <v>-35</v>
      </c>
      <c r="O70" s="206">
        <v>-48</v>
      </c>
      <c r="P70" s="206">
        <v>-159</v>
      </c>
      <c r="Q70" s="627">
        <v>-163</v>
      </c>
      <c r="R70" s="249">
        <v>-458</v>
      </c>
      <c r="S70" s="473">
        <v>-223</v>
      </c>
      <c r="T70" s="116">
        <v>-574</v>
      </c>
      <c r="U70" s="816">
        <v>-180</v>
      </c>
      <c r="V70" s="65"/>
      <c r="W70" s="835">
        <v>-4</v>
      </c>
      <c r="X70" s="773">
        <v>-162</v>
      </c>
      <c r="Y70" s="116">
        <v>-158</v>
      </c>
      <c r="Z70" s="274">
        <v>-151</v>
      </c>
      <c r="AA70" s="835">
        <v>-266</v>
      </c>
      <c r="AB70" s="773">
        <v>-397</v>
      </c>
      <c r="AC70" s="116">
        <v>-555</v>
      </c>
      <c r="AD70" s="274">
        <v>-62</v>
      </c>
      <c r="AE70" s="835">
        <v>-26</v>
      </c>
      <c r="AF70" s="780">
        <v>-10</v>
      </c>
      <c r="AG70" s="116">
        <v>-2</v>
      </c>
      <c r="AH70" s="274">
        <v>-248</v>
      </c>
      <c r="AI70" s="835">
        <v>-30</v>
      </c>
      <c r="AJ70" s="780">
        <v>-2</v>
      </c>
      <c r="AK70" s="116">
        <v>-4550</v>
      </c>
      <c r="AL70" s="806">
        <v>-424</v>
      </c>
      <c r="AM70" s="835">
        <v>-715</v>
      </c>
      <c r="AN70" s="780">
        <v>-645</v>
      </c>
      <c r="AO70" s="116">
        <v>-9</v>
      </c>
      <c r="AP70" s="806">
        <v>-74</v>
      </c>
      <c r="AQ70" s="835">
        <v>-355</v>
      </c>
      <c r="AR70" s="780"/>
      <c r="AS70" s="116"/>
      <c r="AT70" s="806"/>
      <c r="AU70" s="74"/>
      <c r="AV70" s="607" t="s">
        <v>107</v>
      </c>
      <c r="AW70" s="220">
        <v>-57</v>
      </c>
      <c r="AX70" s="220">
        <v>-40</v>
      </c>
      <c r="AY70" s="220">
        <f>SUM(N70:Q70)</f>
        <v>-405</v>
      </c>
      <c r="AZ70" s="735">
        <f t="shared" si="22"/>
        <v>-1435</v>
      </c>
      <c r="BA70" s="220">
        <f t="shared" si="23"/>
        <v>-475</v>
      </c>
      <c r="BB70" s="220">
        <v>-1280</v>
      </c>
      <c r="BC70" s="65">
        <v>-286</v>
      </c>
      <c r="BD70" s="602">
        <v>-5006</v>
      </c>
      <c r="BE70" s="602">
        <f t="shared" si="19"/>
        <v>-1443</v>
      </c>
      <c r="BF70" s="602">
        <f t="shared" si="20"/>
        <v>-355</v>
      </c>
    </row>
    <row r="71" spans="1:58" s="2" customFormat="1" x14ac:dyDescent="0.2">
      <c r="A71" s="21" t="s">
        <v>341</v>
      </c>
      <c r="B71" s="618"/>
      <c r="C71" s="606"/>
      <c r="D71" s="606"/>
      <c r="E71" s="640"/>
      <c r="F71" s="618"/>
      <c r="G71" s="605"/>
      <c r="H71" s="629"/>
      <c r="I71" s="640"/>
      <c r="J71" s="618"/>
      <c r="K71" s="208"/>
      <c r="L71" s="206"/>
      <c r="M71" s="604"/>
      <c r="N71" s="883"/>
      <c r="O71" s="206"/>
      <c r="P71" s="206"/>
      <c r="Q71" s="627"/>
      <c r="R71" s="883"/>
      <c r="S71" s="473"/>
      <c r="T71" s="116"/>
      <c r="U71" s="816"/>
      <c r="V71" s="65"/>
      <c r="W71" s="835"/>
      <c r="X71" s="773"/>
      <c r="Y71" s="116"/>
      <c r="Z71" s="274"/>
      <c r="AA71" s="835"/>
      <c r="AB71" s="773"/>
      <c r="AC71" s="773"/>
      <c r="AD71" s="274"/>
      <c r="AE71" s="835"/>
      <c r="AF71" s="780"/>
      <c r="AG71" s="116"/>
      <c r="AH71" s="274"/>
      <c r="AI71" s="835"/>
      <c r="AJ71" s="780"/>
      <c r="AK71" s="116"/>
      <c r="AL71" s="806">
        <v>-142</v>
      </c>
      <c r="AM71" s="865">
        <v>0</v>
      </c>
      <c r="AN71" s="1075">
        <v>0</v>
      </c>
      <c r="AO71" s="50">
        <v>0</v>
      </c>
      <c r="AP71" s="806">
        <v>-128</v>
      </c>
      <c r="AQ71" s="865">
        <v>0</v>
      </c>
      <c r="AR71" s="1075"/>
      <c r="AS71" s="50"/>
      <c r="AT71" s="806"/>
      <c r="AU71" s="74"/>
      <c r="AV71" s="607"/>
      <c r="AW71" s="220"/>
      <c r="AX71" s="220"/>
      <c r="AY71" s="220"/>
      <c r="AZ71" s="735"/>
      <c r="BA71" s="220"/>
      <c r="BB71" s="220"/>
      <c r="BC71" s="65"/>
      <c r="BD71" s="602">
        <v>-142</v>
      </c>
      <c r="BE71" s="602">
        <f t="shared" si="19"/>
        <v>-128</v>
      </c>
      <c r="BF71" s="602">
        <f t="shared" si="20"/>
        <v>0</v>
      </c>
    </row>
    <row r="72" spans="1:58" s="2" customFormat="1" x14ac:dyDescent="0.2">
      <c r="A72" s="21" t="s">
        <v>239</v>
      </c>
      <c r="B72" s="618" t="s">
        <v>107</v>
      </c>
      <c r="C72" s="606" t="s">
        <v>107</v>
      </c>
      <c r="D72" s="606" t="s">
        <v>107</v>
      </c>
      <c r="E72" s="640" t="s">
        <v>107</v>
      </c>
      <c r="F72" s="618" t="s">
        <v>107</v>
      </c>
      <c r="G72" s="606" t="s">
        <v>107</v>
      </c>
      <c r="H72" s="606" t="s">
        <v>107</v>
      </c>
      <c r="I72" s="640" t="s">
        <v>107</v>
      </c>
      <c r="J72" s="618" t="s">
        <v>107</v>
      </c>
      <c r="K72" s="606" t="s">
        <v>107</v>
      </c>
      <c r="L72" s="606" t="s">
        <v>107</v>
      </c>
      <c r="M72" s="640" t="s">
        <v>107</v>
      </c>
      <c r="N72" s="618" t="s">
        <v>107</v>
      </c>
      <c r="O72" s="606" t="s">
        <v>107</v>
      </c>
      <c r="P72" s="606" t="s">
        <v>107</v>
      </c>
      <c r="Q72" s="640" t="s">
        <v>107</v>
      </c>
      <c r="R72" s="618" t="s">
        <v>107</v>
      </c>
      <c r="S72" s="606" t="s">
        <v>107</v>
      </c>
      <c r="T72" s="606" t="s">
        <v>107</v>
      </c>
      <c r="U72" s="812" t="s">
        <v>107</v>
      </c>
      <c r="V72" s="65"/>
      <c r="W72" s="835" t="s">
        <v>107</v>
      </c>
      <c r="X72" s="773">
        <v>-2</v>
      </c>
      <c r="Y72" s="116" t="s">
        <v>107</v>
      </c>
      <c r="Z72" s="274" t="s">
        <v>107</v>
      </c>
      <c r="AA72" s="835" t="s">
        <v>107</v>
      </c>
      <c r="AB72" s="773" t="s">
        <v>107</v>
      </c>
      <c r="AC72" s="782" t="s">
        <v>107</v>
      </c>
      <c r="AD72" s="806">
        <v>0</v>
      </c>
      <c r="AE72" s="835" t="s">
        <v>107</v>
      </c>
      <c r="AF72" s="780" t="s">
        <v>107</v>
      </c>
      <c r="AG72" s="50">
        <v>0</v>
      </c>
      <c r="AH72" s="806" t="s">
        <v>107</v>
      </c>
      <c r="AI72" s="835" t="s">
        <v>107</v>
      </c>
      <c r="AJ72" s="780" t="s">
        <v>107</v>
      </c>
      <c r="AK72" s="50">
        <v>0</v>
      </c>
      <c r="AL72" s="806">
        <v>0</v>
      </c>
      <c r="AM72" s="865">
        <v>0</v>
      </c>
      <c r="AN72" s="1075">
        <v>0</v>
      </c>
      <c r="AO72" s="50">
        <v>0</v>
      </c>
      <c r="AP72" s="806">
        <v>0</v>
      </c>
      <c r="AQ72" s="865">
        <v>0</v>
      </c>
      <c r="AR72" s="1075"/>
      <c r="AS72" s="50"/>
      <c r="AT72" s="806"/>
      <c r="AU72" s="74"/>
      <c r="AV72" s="607" t="s">
        <v>107</v>
      </c>
      <c r="AW72" s="220" t="s">
        <v>107</v>
      </c>
      <c r="AX72" s="220" t="s">
        <v>107</v>
      </c>
      <c r="AY72" s="220" t="s">
        <v>107</v>
      </c>
      <c r="AZ72" s="735" t="s">
        <v>107</v>
      </c>
      <c r="BA72" s="220">
        <f t="shared" si="23"/>
        <v>-2</v>
      </c>
      <c r="BB72" s="220" t="s">
        <v>107</v>
      </c>
      <c r="BC72" s="898" t="s">
        <v>107</v>
      </c>
      <c r="BD72" s="1106" t="s">
        <v>107</v>
      </c>
      <c r="BE72" s="1106">
        <f t="shared" si="19"/>
        <v>0</v>
      </c>
      <c r="BF72" s="1106">
        <f t="shared" si="20"/>
        <v>0</v>
      </c>
    </row>
    <row r="73" spans="1:58" s="94" customFormat="1" ht="13.7" customHeight="1" x14ac:dyDescent="0.2">
      <c r="A73" s="952" t="s">
        <v>284</v>
      </c>
      <c r="B73" s="953" t="s">
        <v>107</v>
      </c>
      <c r="C73" s="954" t="s">
        <v>107</v>
      </c>
      <c r="D73" s="954" t="s">
        <v>107</v>
      </c>
      <c r="E73" s="955" t="s">
        <v>107</v>
      </c>
      <c r="F73" s="953" t="s">
        <v>107</v>
      </c>
      <c r="G73" s="954" t="s">
        <v>107</v>
      </c>
      <c r="H73" s="954" t="s">
        <v>107</v>
      </c>
      <c r="I73" s="955" t="s">
        <v>107</v>
      </c>
      <c r="J73" s="644" t="s">
        <v>107</v>
      </c>
      <c r="K73" s="956" t="s">
        <v>107</v>
      </c>
      <c r="L73" s="956" t="s">
        <v>107</v>
      </c>
      <c r="M73" s="675" t="s">
        <v>107</v>
      </c>
      <c r="N73" s="957" t="s">
        <v>107</v>
      </c>
      <c r="O73" s="958" t="s">
        <v>107</v>
      </c>
      <c r="P73" s="431" t="s">
        <v>107</v>
      </c>
      <c r="Q73" s="592" t="s">
        <v>107</v>
      </c>
      <c r="R73" s="957" t="s">
        <v>107</v>
      </c>
      <c r="S73" s="958" t="s">
        <v>107</v>
      </c>
      <c r="T73" s="431" t="s">
        <v>107</v>
      </c>
      <c r="U73" s="959" t="s">
        <v>107</v>
      </c>
      <c r="V73" s="592"/>
      <c r="W73" s="957" t="s">
        <v>107</v>
      </c>
      <c r="X73" s="958" t="s">
        <v>107</v>
      </c>
      <c r="Y73" s="431" t="s">
        <v>107</v>
      </c>
      <c r="Z73" s="592" t="s">
        <v>107</v>
      </c>
      <c r="AA73" s="832">
        <v>3</v>
      </c>
      <c r="AB73" s="772">
        <v>1</v>
      </c>
      <c r="AC73" s="431">
        <v>1</v>
      </c>
      <c r="AD73" s="924">
        <v>0</v>
      </c>
      <c r="AE73" s="832" t="s">
        <v>107</v>
      </c>
      <c r="AF73" s="772" t="s">
        <v>107</v>
      </c>
      <c r="AG73" s="50">
        <v>0</v>
      </c>
      <c r="AH73" s="924" t="s">
        <v>107</v>
      </c>
      <c r="AI73" s="832" t="s">
        <v>107</v>
      </c>
      <c r="AJ73" s="772" t="s">
        <v>107</v>
      </c>
      <c r="AK73" s="50">
        <v>0</v>
      </c>
      <c r="AL73" s="924">
        <v>0</v>
      </c>
      <c r="AM73" s="865">
        <v>0</v>
      </c>
      <c r="AN73" s="1075">
        <v>0</v>
      </c>
      <c r="AO73" s="50">
        <v>0</v>
      </c>
      <c r="AP73" s="924">
        <v>0</v>
      </c>
      <c r="AQ73" s="865">
        <v>0</v>
      </c>
      <c r="AR73" s="1075"/>
      <c r="AS73" s="50"/>
      <c r="AT73" s="924"/>
      <c r="AV73" s="607" t="s">
        <v>107</v>
      </c>
      <c r="AW73" s="602" t="s">
        <v>107</v>
      </c>
      <c r="AX73" s="602" t="s">
        <v>107</v>
      </c>
      <c r="AY73" s="602" t="s">
        <v>107</v>
      </c>
      <c r="AZ73" s="602" t="s">
        <v>107</v>
      </c>
      <c r="BA73" s="602" t="s">
        <v>107</v>
      </c>
      <c r="BB73" s="599">
        <v>5</v>
      </c>
      <c r="BC73" s="898" t="s">
        <v>107</v>
      </c>
      <c r="BD73" s="1106" t="s">
        <v>107</v>
      </c>
      <c r="BE73" s="1106">
        <f t="shared" si="19"/>
        <v>0</v>
      </c>
      <c r="BF73" s="1106">
        <f t="shared" si="20"/>
        <v>0</v>
      </c>
    </row>
    <row r="74" spans="1:58" s="2" customFormat="1" x14ac:dyDescent="0.2">
      <c r="A74" s="40" t="s">
        <v>89</v>
      </c>
      <c r="B74" s="631">
        <v>-11</v>
      </c>
      <c r="C74" s="632">
        <v>-3</v>
      </c>
      <c r="D74" s="632">
        <v>-48</v>
      </c>
      <c r="E74" s="633">
        <v>-95</v>
      </c>
      <c r="F74" s="631">
        <v>8</v>
      </c>
      <c r="G74" s="632">
        <v>-39</v>
      </c>
      <c r="H74" s="632">
        <v>-883</v>
      </c>
      <c r="I74" s="633">
        <v>-12</v>
      </c>
      <c r="J74" s="250">
        <v>-28</v>
      </c>
      <c r="K74" s="209">
        <v>-79</v>
      </c>
      <c r="L74" s="632">
        <v>-258</v>
      </c>
      <c r="M74" s="595">
        <v>-209</v>
      </c>
      <c r="N74" s="250">
        <v>-90</v>
      </c>
      <c r="O74" s="632">
        <v>-131</v>
      </c>
      <c r="P74" s="632">
        <v>134</v>
      </c>
      <c r="Q74" s="595">
        <v>-511</v>
      </c>
      <c r="R74" s="250">
        <v>-162</v>
      </c>
      <c r="S74" s="683">
        <v>-194</v>
      </c>
      <c r="T74" s="165">
        <v>-371</v>
      </c>
      <c r="U74" s="819">
        <v>173</v>
      </c>
      <c r="V74" s="595"/>
      <c r="W74" s="838">
        <v>1</v>
      </c>
      <c r="X74" s="765">
        <v>828</v>
      </c>
      <c r="Y74" s="165">
        <v>-208</v>
      </c>
      <c r="Z74" s="277">
        <v>-1070</v>
      </c>
      <c r="AA74" s="838">
        <v>-441</v>
      </c>
      <c r="AB74" s="765">
        <v>-514</v>
      </c>
      <c r="AC74" s="165">
        <v>-191</v>
      </c>
      <c r="AD74" s="1039">
        <v>-246</v>
      </c>
      <c r="AE74" s="838">
        <v>-2722</v>
      </c>
      <c r="AF74" s="1067">
        <v>18</v>
      </c>
      <c r="AG74" s="165">
        <v>-59</v>
      </c>
      <c r="AH74" s="1039">
        <v>-123</v>
      </c>
      <c r="AI74" s="838">
        <v>-10</v>
      </c>
      <c r="AJ74" s="1067">
        <v>-1266</v>
      </c>
      <c r="AK74" s="165">
        <v>-3609</v>
      </c>
      <c r="AL74" s="1115">
        <v>288</v>
      </c>
      <c r="AM74" s="838">
        <v>-756</v>
      </c>
      <c r="AN74" s="1067">
        <v>463</v>
      </c>
      <c r="AO74" s="165">
        <v>-95</v>
      </c>
      <c r="AP74" s="1115">
        <v>-1443</v>
      </c>
      <c r="AQ74" s="838">
        <v>-431</v>
      </c>
      <c r="AR74" s="1067"/>
      <c r="AS74" s="165"/>
      <c r="AT74" s="1115"/>
      <c r="AU74" s="74"/>
      <c r="AV74" s="544">
        <v>-157</v>
      </c>
      <c r="AW74" s="120">
        <v>-926</v>
      </c>
      <c r="AX74" s="120">
        <v>-574</v>
      </c>
      <c r="AY74" s="120">
        <f>SUM(N74:Q74)</f>
        <v>-598</v>
      </c>
      <c r="AZ74" s="544">
        <f t="shared" si="22"/>
        <v>-554</v>
      </c>
      <c r="BA74" s="120">
        <f t="shared" si="23"/>
        <v>-449</v>
      </c>
      <c r="BB74" s="120">
        <v>-1392</v>
      </c>
      <c r="BC74" s="1041">
        <v>-2886</v>
      </c>
      <c r="BD74" s="1109">
        <v>-4597</v>
      </c>
      <c r="BE74" s="1109">
        <f t="shared" si="19"/>
        <v>-1831</v>
      </c>
      <c r="BF74" s="1109">
        <f t="shared" si="20"/>
        <v>-431</v>
      </c>
    </row>
    <row r="75" spans="1:58" s="2" customFormat="1" ht="10.15" customHeight="1" x14ac:dyDescent="0.2">
      <c r="A75" s="21"/>
      <c r="B75" s="628"/>
      <c r="C75" s="629"/>
      <c r="D75" s="629"/>
      <c r="E75" s="630"/>
      <c r="F75" s="248"/>
      <c r="G75" s="207"/>
      <c r="H75" s="629"/>
      <c r="I75" s="591"/>
      <c r="J75" s="248"/>
      <c r="K75" s="207"/>
      <c r="L75" s="629"/>
      <c r="M75" s="591"/>
      <c r="N75" s="246"/>
      <c r="O75" s="57"/>
      <c r="P75" s="57"/>
      <c r="Q75" s="591"/>
      <c r="R75" s="246"/>
      <c r="S75" s="57"/>
      <c r="T75" s="57"/>
      <c r="U75" s="811"/>
      <c r="V75" s="591"/>
      <c r="W75" s="830"/>
      <c r="X75" s="264"/>
      <c r="Y75" s="57"/>
      <c r="Z75" s="260"/>
      <c r="AA75" s="830"/>
      <c r="AB75" s="264"/>
      <c r="AC75" s="57"/>
      <c r="AD75" s="260"/>
      <c r="AE75" s="830"/>
      <c r="AF75" s="772"/>
      <c r="AG75" s="57"/>
      <c r="AH75" s="260"/>
      <c r="AI75" s="830"/>
      <c r="AJ75" s="772"/>
      <c r="AK75" s="57"/>
      <c r="AL75" s="300"/>
      <c r="AM75" s="830"/>
      <c r="AN75" s="772"/>
      <c r="AO75" s="57"/>
      <c r="AP75" s="300"/>
      <c r="AQ75" s="830"/>
      <c r="AR75" s="772"/>
      <c r="AS75" s="57"/>
      <c r="AT75" s="300"/>
      <c r="AV75" s="55"/>
      <c r="AW75" s="66"/>
      <c r="AX75" s="71"/>
      <c r="AY75" s="71"/>
      <c r="AZ75" s="72"/>
      <c r="BA75" s="71"/>
      <c r="BB75" s="71"/>
      <c r="BC75" s="71"/>
      <c r="BD75" s="509"/>
      <c r="BE75" s="509"/>
      <c r="BF75" s="509"/>
    </row>
    <row r="76" spans="1:58" s="2" customFormat="1" x14ac:dyDescent="0.2">
      <c r="A76" s="40" t="s">
        <v>90</v>
      </c>
      <c r="B76" s="631">
        <v>-121</v>
      </c>
      <c r="C76" s="632">
        <v>24</v>
      </c>
      <c r="D76" s="632">
        <v>61</v>
      </c>
      <c r="E76" s="633">
        <v>-29</v>
      </c>
      <c r="F76" s="250">
        <v>-49</v>
      </c>
      <c r="G76" s="209">
        <v>-29</v>
      </c>
      <c r="H76" s="632">
        <v>-796</v>
      </c>
      <c r="I76" s="595">
        <v>-79</v>
      </c>
      <c r="J76" s="250">
        <v>24</v>
      </c>
      <c r="K76" s="209">
        <v>108</v>
      </c>
      <c r="L76" s="632">
        <v>-137</v>
      </c>
      <c r="M76" s="595">
        <v>-90</v>
      </c>
      <c r="N76" s="250">
        <v>-14</v>
      </c>
      <c r="O76" s="632">
        <v>-27</v>
      </c>
      <c r="P76" s="632">
        <v>366</v>
      </c>
      <c r="Q76" s="595">
        <v>-272</v>
      </c>
      <c r="R76" s="250">
        <v>55</v>
      </c>
      <c r="S76" s="165">
        <v>-61</v>
      </c>
      <c r="T76" s="165">
        <v>-64</v>
      </c>
      <c r="U76" s="819">
        <v>597</v>
      </c>
      <c r="V76" s="595"/>
      <c r="W76" s="838">
        <v>186</v>
      </c>
      <c r="X76" s="765">
        <v>1085</v>
      </c>
      <c r="Y76" s="165">
        <v>56</v>
      </c>
      <c r="Z76" s="277">
        <v>-876</v>
      </c>
      <c r="AA76" s="838">
        <v>-133</v>
      </c>
      <c r="AB76" s="765">
        <v>-139</v>
      </c>
      <c r="AC76" s="165">
        <v>222</v>
      </c>
      <c r="AD76" s="277">
        <v>334</v>
      </c>
      <c r="AE76" s="838">
        <v>331</v>
      </c>
      <c r="AF76" s="1067">
        <v>401</v>
      </c>
      <c r="AG76" s="165">
        <v>421</v>
      </c>
      <c r="AH76" s="277">
        <v>480</v>
      </c>
      <c r="AI76" s="838">
        <v>436</v>
      </c>
      <c r="AJ76" s="1067">
        <v>-995</v>
      </c>
      <c r="AK76" s="165">
        <v>-1036</v>
      </c>
      <c r="AL76" s="1114">
        <v>845</v>
      </c>
      <c r="AM76" s="838">
        <v>-596</v>
      </c>
      <c r="AN76" s="1067">
        <v>836</v>
      </c>
      <c r="AO76" s="165">
        <v>513</v>
      </c>
      <c r="AP76" s="1114">
        <v>-2495</v>
      </c>
      <c r="AQ76" s="838">
        <v>44</v>
      </c>
      <c r="AR76" s="1067"/>
      <c r="AS76" s="165"/>
      <c r="AT76" s="1114"/>
      <c r="AU76" s="74"/>
      <c r="AV76" s="544">
        <v>-65</v>
      </c>
      <c r="AW76" s="120">
        <v>-953</v>
      </c>
      <c r="AX76" s="120">
        <v>-95</v>
      </c>
      <c r="AY76" s="120">
        <f>SUM(N76:Q76)</f>
        <v>53</v>
      </c>
      <c r="AZ76" s="544">
        <f>SUM(R76:U76)</f>
        <v>527</v>
      </c>
      <c r="BA76" s="120">
        <f>SUM(W76:Z76)</f>
        <v>451</v>
      </c>
      <c r="BB76" s="120">
        <v>284</v>
      </c>
      <c r="BC76" s="120">
        <v>1633</v>
      </c>
      <c r="BD76" s="1104">
        <v>-750</v>
      </c>
      <c r="BE76" s="1104">
        <f>SUM(AM76:AP76)</f>
        <v>-1742</v>
      </c>
      <c r="BF76" s="1104">
        <f>SUM(AQ76:AT76)</f>
        <v>44</v>
      </c>
    </row>
    <row r="77" spans="1:58" s="2" customFormat="1" ht="13.7" customHeight="1" x14ac:dyDescent="0.2">
      <c r="A77" s="22" t="s">
        <v>91</v>
      </c>
      <c r="B77" s="628"/>
      <c r="C77" s="629"/>
      <c r="D77" s="629"/>
      <c r="E77" s="630"/>
      <c r="F77" s="248"/>
      <c r="G77" s="207"/>
      <c r="H77" s="629"/>
      <c r="I77" s="591"/>
      <c r="J77" s="248"/>
      <c r="K77" s="207"/>
      <c r="L77" s="629"/>
      <c r="M77" s="591"/>
      <c r="N77" s="246"/>
      <c r="O77" s="57"/>
      <c r="P77" s="57"/>
      <c r="Q77" s="591"/>
      <c r="R77" s="246"/>
      <c r="S77" s="57"/>
      <c r="T77" s="57"/>
      <c r="U77" s="811"/>
      <c r="V77" s="591"/>
      <c r="W77" s="830"/>
      <c r="X77" s="264"/>
      <c r="Y77" s="57"/>
      <c r="Z77" s="260"/>
      <c r="AA77" s="830"/>
      <c r="AB77" s="264"/>
      <c r="AC77" s="57"/>
      <c r="AD77" s="260"/>
      <c r="AE77" s="830"/>
      <c r="AF77" s="772"/>
      <c r="AG77" s="57"/>
      <c r="AH77" s="260"/>
      <c r="AI77" s="830"/>
      <c r="AJ77" s="772"/>
      <c r="AK77" s="57"/>
      <c r="AL77" s="300"/>
      <c r="AM77" s="830"/>
      <c r="AN77" s="772"/>
      <c r="AO77" s="57"/>
      <c r="AP77" s="300"/>
      <c r="AQ77" s="830"/>
      <c r="AR77" s="772"/>
      <c r="AS77" s="57"/>
      <c r="AT77" s="300"/>
      <c r="AV77" s="55"/>
      <c r="AW77" s="66"/>
      <c r="AX77" s="71"/>
      <c r="AY77" s="71"/>
      <c r="AZ77" s="72"/>
      <c r="BA77" s="71"/>
      <c r="BB77" s="71"/>
      <c r="BC77" s="71"/>
      <c r="BD77" s="509"/>
      <c r="BE77" s="509"/>
      <c r="BF77" s="509"/>
    </row>
    <row r="78" spans="1:58" s="2" customFormat="1" x14ac:dyDescent="0.2">
      <c r="A78" s="21" t="s">
        <v>75</v>
      </c>
      <c r="B78" s="625">
        <v>2</v>
      </c>
      <c r="C78" s="626">
        <v>6</v>
      </c>
      <c r="D78" s="626">
        <v>7</v>
      </c>
      <c r="E78" s="627">
        <v>-5</v>
      </c>
      <c r="F78" s="248">
        <v>16</v>
      </c>
      <c r="G78" s="207">
        <v>4</v>
      </c>
      <c r="H78" s="606" t="s">
        <v>107</v>
      </c>
      <c r="I78" s="604" t="s">
        <v>107</v>
      </c>
      <c r="J78" s="617" t="s">
        <v>107</v>
      </c>
      <c r="K78" s="634" t="s">
        <v>107</v>
      </c>
      <c r="L78" s="606" t="s">
        <v>107</v>
      </c>
      <c r="M78" s="604" t="s">
        <v>107</v>
      </c>
      <c r="N78" s="552">
        <v>0</v>
      </c>
      <c r="O78" s="606" t="s">
        <v>107</v>
      </c>
      <c r="P78" s="606" t="s">
        <v>107</v>
      </c>
      <c r="Q78" s="604" t="s">
        <v>107</v>
      </c>
      <c r="R78" s="552">
        <v>0</v>
      </c>
      <c r="S78" s="116" t="s">
        <v>107</v>
      </c>
      <c r="T78" s="116" t="s">
        <v>107</v>
      </c>
      <c r="U78" s="642" t="s">
        <v>107</v>
      </c>
      <c r="V78" s="65"/>
      <c r="W78" s="552">
        <v>0</v>
      </c>
      <c r="X78" s="776" t="s">
        <v>107</v>
      </c>
      <c r="Y78" s="776" t="s">
        <v>107</v>
      </c>
      <c r="Z78" s="896" t="s">
        <v>107</v>
      </c>
      <c r="AA78" s="552" t="s">
        <v>107</v>
      </c>
      <c r="AB78" s="776" t="s">
        <v>107</v>
      </c>
      <c r="AC78" s="776" t="s">
        <v>107</v>
      </c>
      <c r="AD78" s="896" t="s">
        <v>107</v>
      </c>
      <c r="AE78" s="552" t="s">
        <v>107</v>
      </c>
      <c r="AF78" s="1070" t="s">
        <v>107</v>
      </c>
      <c r="AG78" s="776" t="s">
        <v>107</v>
      </c>
      <c r="AH78" s="896" t="s">
        <v>107</v>
      </c>
      <c r="AI78" s="552">
        <v>0</v>
      </c>
      <c r="AJ78" s="1070" t="s">
        <v>107</v>
      </c>
      <c r="AK78" s="776" t="s">
        <v>107</v>
      </c>
      <c r="AL78" s="602" t="s">
        <v>107</v>
      </c>
      <c r="AM78" s="552" t="s">
        <v>107</v>
      </c>
      <c r="AN78" s="1075">
        <v>0</v>
      </c>
      <c r="AO78" s="1075">
        <v>0</v>
      </c>
      <c r="AP78" s="602">
        <v>0</v>
      </c>
      <c r="AQ78" s="552">
        <v>0</v>
      </c>
      <c r="AR78" s="1075"/>
      <c r="AS78" s="1075"/>
      <c r="AT78" s="602"/>
      <c r="AU78" s="74"/>
      <c r="AV78" s="72">
        <v>10</v>
      </c>
      <c r="AW78" s="71">
        <v>20</v>
      </c>
      <c r="AX78" s="602" t="s">
        <v>107</v>
      </c>
      <c r="AY78" s="602" t="s">
        <v>107</v>
      </c>
      <c r="AZ78" s="607">
        <f t="shared" ref="AZ78:AZ82" si="24">SUM(R78:U78)</f>
        <v>0</v>
      </c>
      <c r="BA78" s="602">
        <f>SUM(W78:Z78)</f>
        <v>0</v>
      </c>
      <c r="BB78" s="602">
        <v>0</v>
      </c>
      <c r="BC78" s="602" t="s">
        <v>107</v>
      </c>
      <c r="BD78" s="602" t="s">
        <v>107</v>
      </c>
      <c r="BE78" s="602">
        <f>SUM(AM78:AP78)</f>
        <v>0</v>
      </c>
      <c r="BF78" s="602">
        <f t="shared" ref="BF78:BF82" si="25">SUM(AQ78:AT78)</f>
        <v>0</v>
      </c>
    </row>
    <row r="79" spans="1:58" s="2" customFormat="1" x14ac:dyDescent="0.2">
      <c r="A79" s="21" t="s">
        <v>92</v>
      </c>
      <c r="B79" s="625">
        <v>-2</v>
      </c>
      <c r="C79" s="626">
        <v>-5</v>
      </c>
      <c r="D79" s="626">
        <v>-8</v>
      </c>
      <c r="E79" s="627">
        <v>-2</v>
      </c>
      <c r="F79" s="248">
        <v>-10</v>
      </c>
      <c r="G79" s="207">
        <v>-10</v>
      </c>
      <c r="H79" s="562">
        <v>842</v>
      </c>
      <c r="I79" s="65">
        <v>-31</v>
      </c>
      <c r="J79" s="617" t="s">
        <v>107</v>
      </c>
      <c r="K79" s="425">
        <v>-45</v>
      </c>
      <c r="L79" s="606" t="s">
        <v>107</v>
      </c>
      <c r="M79" s="604" t="s">
        <v>107</v>
      </c>
      <c r="N79" s="552">
        <v>0</v>
      </c>
      <c r="O79" s="606" t="s">
        <v>107</v>
      </c>
      <c r="P79" s="606" t="s">
        <v>107</v>
      </c>
      <c r="Q79" s="604" t="s">
        <v>107</v>
      </c>
      <c r="R79" s="552">
        <v>0</v>
      </c>
      <c r="S79" s="116" t="s">
        <v>107</v>
      </c>
      <c r="T79" s="116" t="s">
        <v>107</v>
      </c>
      <c r="U79" s="642" t="s">
        <v>107</v>
      </c>
      <c r="V79" s="274"/>
      <c r="W79" s="552">
        <v>0</v>
      </c>
      <c r="X79" s="776" t="s">
        <v>107</v>
      </c>
      <c r="Y79" s="776" t="s">
        <v>107</v>
      </c>
      <c r="Z79" s="896" t="s">
        <v>107</v>
      </c>
      <c r="AA79" s="552" t="s">
        <v>107</v>
      </c>
      <c r="AB79" s="776" t="s">
        <v>107</v>
      </c>
      <c r="AC79" s="776" t="s">
        <v>107</v>
      </c>
      <c r="AD79" s="896" t="s">
        <v>107</v>
      </c>
      <c r="AE79" s="552" t="s">
        <v>107</v>
      </c>
      <c r="AF79" s="1070" t="s">
        <v>107</v>
      </c>
      <c r="AG79" s="776" t="s">
        <v>107</v>
      </c>
      <c r="AH79" s="896" t="s">
        <v>107</v>
      </c>
      <c r="AI79" s="552">
        <v>0</v>
      </c>
      <c r="AJ79" s="1070" t="s">
        <v>107</v>
      </c>
      <c r="AK79" s="776" t="s">
        <v>107</v>
      </c>
      <c r="AL79" s="602" t="s">
        <v>107</v>
      </c>
      <c r="AM79" s="552" t="s">
        <v>107</v>
      </c>
      <c r="AN79" s="1075">
        <v>0</v>
      </c>
      <c r="AO79" s="1075">
        <v>0</v>
      </c>
      <c r="AP79" s="602">
        <v>0</v>
      </c>
      <c r="AQ79" s="552">
        <v>0</v>
      </c>
      <c r="AR79" s="1075"/>
      <c r="AS79" s="1075"/>
      <c r="AT79" s="602"/>
      <c r="AU79" s="74"/>
      <c r="AV79" s="72">
        <v>-17</v>
      </c>
      <c r="AW79" s="71">
        <v>791</v>
      </c>
      <c r="AX79" s="71">
        <v>-45</v>
      </c>
      <c r="AY79" s="602" t="s">
        <v>107</v>
      </c>
      <c r="AZ79" s="607">
        <f t="shared" si="24"/>
        <v>0</v>
      </c>
      <c r="BA79" s="602">
        <f>SUM(W79:Z79)</f>
        <v>0</v>
      </c>
      <c r="BB79" s="602">
        <v>0</v>
      </c>
      <c r="BC79" s="602" t="s">
        <v>107</v>
      </c>
      <c r="BD79" s="602" t="s">
        <v>107</v>
      </c>
      <c r="BE79" s="602">
        <f>SUM(AM79:AP79)</f>
        <v>0</v>
      </c>
      <c r="BF79" s="602">
        <f t="shared" si="25"/>
        <v>0</v>
      </c>
    </row>
    <row r="80" spans="1:58" s="2" customFormat="1" x14ac:dyDescent="0.2">
      <c r="A80" s="21" t="s">
        <v>89</v>
      </c>
      <c r="B80" s="618" t="s">
        <v>107</v>
      </c>
      <c r="C80" s="606" t="s">
        <v>107</v>
      </c>
      <c r="D80" s="606" t="s">
        <v>107</v>
      </c>
      <c r="E80" s="627">
        <v>2</v>
      </c>
      <c r="F80" s="613" t="s">
        <v>107</v>
      </c>
      <c r="G80" s="210">
        <v>-2</v>
      </c>
      <c r="H80" s="606" t="s">
        <v>107</v>
      </c>
      <c r="I80" s="604" t="s">
        <v>107</v>
      </c>
      <c r="J80" s="613" t="s">
        <v>107</v>
      </c>
      <c r="K80" s="647" t="s">
        <v>107</v>
      </c>
      <c r="L80" s="606" t="s">
        <v>107</v>
      </c>
      <c r="M80" s="604" t="s">
        <v>107</v>
      </c>
      <c r="N80" s="556">
        <v>0</v>
      </c>
      <c r="O80" s="606" t="s">
        <v>107</v>
      </c>
      <c r="P80" s="606" t="s">
        <v>107</v>
      </c>
      <c r="Q80" s="604" t="s">
        <v>107</v>
      </c>
      <c r="R80" s="556">
        <v>0</v>
      </c>
      <c r="S80" s="116" t="s">
        <v>107</v>
      </c>
      <c r="T80" s="116" t="s">
        <v>107</v>
      </c>
      <c r="U80" s="642" t="s">
        <v>107</v>
      </c>
      <c r="V80" s="65"/>
      <c r="W80" s="556">
        <v>0</v>
      </c>
      <c r="X80" s="776" t="s">
        <v>107</v>
      </c>
      <c r="Y80" s="776" t="s">
        <v>107</v>
      </c>
      <c r="Z80" s="896" t="s">
        <v>107</v>
      </c>
      <c r="AA80" s="556" t="s">
        <v>107</v>
      </c>
      <c r="AB80" s="776" t="s">
        <v>107</v>
      </c>
      <c r="AC80" s="776" t="s">
        <v>107</v>
      </c>
      <c r="AD80" s="896" t="s">
        <v>107</v>
      </c>
      <c r="AE80" s="556" t="s">
        <v>107</v>
      </c>
      <c r="AF80" s="1070" t="s">
        <v>107</v>
      </c>
      <c r="AG80" s="776" t="s">
        <v>107</v>
      </c>
      <c r="AH80" s="896" t="s">
        <v>107</v>
      </c>
      <c r="AI80" s="556">
        <v>0</v>
      </c>
      <c r="AJ80" s="1070" t="s">
        <v>107</v>
      </c>
      <c r="AK80" s="776" t="s">
        <v>107</v>
      </c>
      <c r="AL80" s="602" t="s">
        <v>107</v>
      </c>
      <c r="AM80" s="556" t="s">
        <v>107</v>
      </c>
      <c r="AN80" s="1075">
        <v>0</v>
      </c>
      <c r="AO80" s="1075">
        <v>0</v>
      </c>
      <c r="AP80" s="602">
        <v>0</v>
      </c>
      <c r="AQ80" s="552">
        <v>0</v>
      </c>
      <c r="AR80" s="1075"/>
      <c r="AS80" s="1075"/>
      <c r="AT80" s="602"/>
      <c r="AU80" s="74"/>
      <c r="AV80" s="72">
        <v>2</v>
      </c>
      <c r="AW80" s="71">
        <v>-2</v>
      </c>
      <c r="AX80" s="602" t="s">
        <v>107</v>
      </c>
      <c r="AY80" s="602" t="s">
        <v>107</v>
      </c>
      <c r="AZ80" s="607">
        <f t="shared" si="24"/>
        <v>0</v>
      </c>
      <c r="BA80" s="602">
        <f>SUM(W80:Z80)</f>
        <v>0</v>
      </c>
      <c r="BB80" s="602">
        <v>0</v>
      </c>
      <c r="BC80" s="602" t="s">
        <v>107</v>
      </c>
      <c r="BD80" s="602" t="s">
        <v>107</v>
      </c>
      <c r="BE80" s="602">
        <f>SUM(AM80:AP80)</f>
        <v>0</v>
      </c>
      <c r="BF80" s="602">
        <f t="shared" si="25"/>
        <v>0</v>
      </c>
    </row>
    <row r="81" spans="1:58" s="2" customFormat="1" x14ac:dyDescent="0.2">
      <c r="A81" s="40" t="s">
        <v>93</v>
      </c>
      <c r="B81" s="635" t="s">
        <v>107</v>
      </c>
      <c r="C81" s="632">
        <v>1</v>
      </c>
      <c r="D81" s="632">
        <v>-1</v>
      </c>
      <c r="E81" s="633">
        <v>-5</v>
      </c>
      <c r="F81" s="250">
        <v>6</v>
      </c>
      <c r="G81" s="209">
        <v>-8</v>
      </c>
      <c r="H81" s="632">
        <v>842</v>
      </c>
      <c r="I81" s="595">
        <v>-31</v>
      </c>
      <c r="J81" s="672" t="s">
        <v>107</v>
      </c>
      <c r="K81" s="426">
        <v>-45</v>
      </c>
      <c r="L81" s="673" t="s">
        <v>107</v>
      </c>
      <c r="M81" s="674" t="s">
        <v>107</v>
      </c>
      <c r="N81" s="558">
        <v>0</v>
      </c>
      <c r="O81" s="673" t="s">
        <v>107</v>
      </c>
      <c r="P81" s="673" t="s">
        <v>107</v>
      </c>
      <c r="Q81" s="674" t="s">
        <v>107</v>
      </c>
      <c r="R81" s="558">
        <v>0</v>
      </c>
      <c r="S81" s="165" t="s">
        <v>107</v>
      </c>
      <c r="T81" s="165" t="s">
        <v>107</v>
      </c>
      <c r="U81" s="823" t="s">
        <v>107</v>
      </c>
      <c r="V81" s="277"/>
      <c r="W81" s="558">
        <v>0</v>
      </c>
      <c r="X81" s="784" t="s">
        <v>107</v>
      </c>
      <c r="Y81" s="784" t="s">
        <v>107</v>
      </c>
      <c r="Z81" s="897" t="s">
        <v>107</v>
      </c>
      <c r="AA81" s="558" t="s">
        <v>107</v>
      </c>
      <c r="AB81" s="784" t="s">
        <v>107</v>
      </c>
      <c r="AC81" s="784" t="s">
        <v>107</v>
      </c>
      <c r="AD81" s="897" t="s">
        <v>107</v>
      </c>
      <c r="AE81" s="558" t="s">
        <v>107</v>
      </c>
      <c r="AF81" s="1071" t="s">
        <v>107</v>
      </c>
      <c r="AG81" s="784" t="s">
        <v>107</v>
      </c>
      <c r="AH81" s="897" t="s">
        <v>107</v>
      </c>
      <c r="AI81" s="558">
        <v>0</v>
      </c>
      <c r="AJ81" s="1071" t="s">
        <v>107</v>
      </c>
      <c r="AK81" s="784" t="s">
        <v>107</v>
      </c>
      <c r="AL81" s="1116" t="s">
        <v>107</v>
      </c>
      <c r="AM81" s="558" t="s">
        <v>107</v>
      </c>
      <c r="AN81" s="1075">
        <v>0</v>
      </c>
      <c r="AO81" s="1075">
        <v>0</v>
      </c>
      <c r="AP81" s="1116">
        <v>0</v>
      </c>
      <c r="AQ81" s="552">
        <v>0</v>
      </c>
      <c r="AR81" s="1075"/>
      <c r="AS81" s="1075"/>
      <c r="AT81" s="1116"/>
      <c r="AU81" s="74"/>
      <c r="AV81" s="544">
        <v>-5</v>
      </c>
      <c r="AW81" s="120">
        <v>809</v>
      </c>
      <c r="AX81" s="120">
        <v>-45</v>
      </c>
      <c r="AY81" s="603" t="s">
        <v>107</v>
      </c>
      <c r="AZ81" s="804">
        <f t="shared" si="24"/>
        <v>0</v>
      </c>
      <c r="BA81" s="603">
        <f>SUM(W81:Z81)</f>
        <v>0</v>
      </c>
      <c r="BB81" s="603">
        <v>0</v>
      </c>
      <c r="BC81" s="603" t="s">
        <v>107</v>
      </c>
      <c r="BD81" s="603" t="s">
        <v>107</v>
      </c>
      <c r="BE81" s="603">
        <f>SUM(AM81:AP81)</f>
        <v>0</v>
      </c>
      <c r="BF81" s="603">
        <f t="shared" si="25"/>
        <v>0</v>
      </c>
    </row>
    <row r="82" spans="1:58" s="2" customFormat="1" x14ac:dyDescent="0.2">
      <c r="A82" s="40" t="s">
        <v>94</v>
      </c>
      <c r="B82" s="631">
        <v>-121</v>
      </c>
      <c r="C82" s="632">
        <v>25</v>
      </c>
      <c r="D82" s="632">
        <v>60</v>
      </c>
      <c r="E82" s="633">
        <v>-34</v>
      </c>
      <c r="F82" s="250">
        <v>-43</v>
      </c>
      <c r="G82" s="209">
        <v>-37</v>
      </c>
      <c r="H82" s="632">
        <v>46</v>
      </c>
      <c r="I82" s="595">
        <v>-110</v>
      </c>
      <c r="J82" s="250">
        <v>24</v>
      </c>
      <c r="K82" s="209">
        <v>63</v>
      </c>
      <c r="L82" s="632">
        <v>-137</v>
      </c>
      <c r="M82" s="595">
        <v>-90</v>
      </c>
      <c r="N82" s="250">
        <v>-14</v>
      </c>
      <c r="O82" s="632">
        <v>-27</v>
      </c>
      <c r="P82" s="632">
        <v>366</v>
      </c>
      <c r="Q82" s="595">
        <v>-272</v>
      </c>
      <c r="R82" s="250">
        <v>55</v>
      </c>
      <c r="S82" s="165">
        <v>-61</v>
      </c>
      <c r="T82" s="165">
        <v>-64</v>
      </c>
      <c r="U82" s="819">
        <v>597</v>
      </c>
      <c r="V82" s="595"/>
      <c r="W82" s="838">
        <v>186</v>
      </c>
      <c r="X82" s="765">
        <v>1085</v>
      </c>
      <c r="Y82" s="165">
        <v>56</v>
      </c>
      <c r="Z82" s="277">
        <v>-876</v>
      </c>
      <c r="AA82" s="838">
        <v>-133</v>
      </c>
      <c r="AB82" s="765">
        <v>-139</v>
      </c>
      <c r="AC82" s="165">
        <v>222</v>
      </c>
      <c r="AD82" s="277">
        <v>334</v>
      </c>
      <c r="AE82" s="838">
        <v>331</v>
      </c>
      <c r="AF82" s="1067">
        <v>401</v>
      </c>
      <c r="AG82" s="165">
        <v>421</v>
      </c>
      <c r="AH82" s="277">
        <v>480</v>
      </c>
      <c r="AI82" s="838">
        <v>436</v>
      </c>
      <c r="AJ82" s="1067">
        <v>-995</v>
      </c>
      <c r="AK82" s="165">
        <v>-1036</v>
      </c>
      <c r="AL82" s="1114">
        <v>845</v>
      </c>
      <c r="AM82" s="838">
        <v>-596</v>
      </c>
      <c r="AN82" s="1067">
        <v>836</v>
      </c>
      <c r="AO82" s="165">
        <v>513</v>
      </c>
      <c r="AP82" s="1114">
        <v>-2495</v>
      </c>
      <c r="AQ82" s="838">
        <v>44</v>
      </c>
      <c r="AR82" s="1067"/>
      <c r="AS82" s="165"/>
      <c r="AT82" s="1114"/>
      <c r="AU82" s="74"/>
      <c r="AV82" s="544">
        <v>-70</v>
      </c>
      <c r="AW82" s="120">
        <v>-144</v>
      </c>
      <c r="AX82" s="120">
        <v>-140</v>
      </c>
      <c r="AY82" s="120">
        <f>SUM(N82:Q82)</f>
        <v>53</v>
      </c>
      <c r="AZ82" s="544">
        <f t="shared" si="24"/>
        <v>527</v>
      </c>
      <c r="BA82" s="120">
        <f>SUM(W82:Z82)</f>
        <v>451</v>
      </c>
      <c r="BB82" s="120">
        <v>284</v>
      </c>
      <c r="BC82" s="120">
        <v>1633</v>
      </c>
      <c r="BD82" s="1104">
        <v>-750</v>
      </c>
      <c r="BE82" s="1104">
        <f>SUM(AM82:AP82)</f>
        <v>-1742</v>
      </c>
      <c r="BF82" s="1104">
        <f t="shared" si="25"/>
        <v>44</v>
      </c>
    </row>
    <row r="83" spans="1:58" s="2" customFormat="1" ht="10.15" customHeight="1" x14ac:dyDescent="0.2">
      <c r="A83" s="22"/>
      <c r="B83" s="625"/>
      <c r="C83" s="626"/>
      <c r="D83" s="626"/>
      <c r="E83" s="627"/>
      <c r="F83" s="248"/>
      <c r="G83" s="207"/>
      <c r="H83" s="626"/>
      <c r="I83" s="220"/>
      <c r="J83" s="248"/>
      <c r="K83" s="207"/>
      <c r="L83" s="626"/>
      <c r="M83" s="220"/>
      <c r="N83" s="248"/>
      <c r="O83" s="114"/>
      <c r="P83" s="114"/>
      <c r="Q83" s="220"/>
      <c r="R83" s="248"/>
      <c r="S83" s="114"/>
      <c r="T83" s="114"/>
      <c r="U83" s="820"/>
      <c r="V83" s="220"/>
      <c r="W83" s="839"/>
      <c r="X83" s="781"/>
      <c r="Y83" s="114"/>
      <c r="Z83" s="261"/>
      <c r="AA83" s="839"/>
      <c r="AB83" s="781"/>
      <c r="AC83" s="114"/>
      <c r="AD83" s="261"/>
      <c r="AE83" s="839"/>
      <c r="AF83" s="1060"/>
      <c r="AG83" s="114"/>
      <c r="AH83" s="261"/>
      <c r="AI83" s="839"/>
      <c r="AJ83" s="1060"/>
      <c r="AK83" s="114"/>
      <c r="AL83" s="1035"/>
      <c r="AM83" s="839"/>
      <c r="AN83" s="1060"/>
      <c r="AO83" s="114"/>
      <c r="AP83" s="1035"/>
      <c r="AQ83" s="839"/>
      <c r="AR83" s="1060"/>
      <c r="AS83" s="114"/>
      <c r="AT83" s="1035"/>
      <c r="AU83" s="74"/>
      <c r="AV83" s="72"/>
      <c r="AW83" s="71"/>
      <c r="AX83" s="71"/>
      <c r="AY83" s="71"/>
      <c r="AZ83" s="72"/>
      <c r="BA83" s="71"/>
      <c r="BB83" s="71"/>
      <c r="BC83" s="71"/>
      <c r="BD83" s="509"/>
      <c r="BE83" s="509"/>
      <c r="BF83" s="509"/>
    </row>
    <row r="84" spans="1:58" s="2" customFormat="1" x14ac:dyDescent="0.2">
      <c r="A84" s="21" t="s">
        <v>95</v>
      </c>
      <c r="B84" s="625">
        <v>-50</v>
      </c>
      <c r="C84" s="626">
        <v>-53</v>
      </c>
      <c r="D84" s="626">
        <v>60</v>
      </c>
      <c r="E84" s="627">
        <v>-20</v>
      </c>
      <c r="F84" s="248">
        <v>30</v>
      </c>
      <c r="G84" s="207">
        <v>9</v>
      </c>
      <c r="H84" s="626">
        <v>-48</v>
      </c>
      <c r="I84" s="220">
        <v>-12</v>
      </c>
      <c r="J84" s="248">
        <v>15</v>
      </c>
      <c r="K84" s="207">
        <v>-8</v>
      </c>
      <c r="L84" s="626">
        <v>2</v>
      </c>
      <c r="M84" s="220">
        <v>5</v>
      </c>
      <c r="N84" s="248">
        <v>-8</v>
      </c>
      <c r="O84" s="207">
        <v>1</v>
      </c>
      <c r="P84" s="206">
        <v>6</v>
      </c>
      <c r="Q84" s="627">
        <v>1</v>
      </c>
      <c r="R84" s="248">
        <v>-5</v>
      </c>
      <c r="S84" s="114">
        <v>2</v>
      </c>
      <c r="T84" s="114">
        <v>-3</v>
      </c>
      <c r="U84" s="820">
        <v>-6</v>
      </c>
      <c r="V84" s="220"/>
      <c r="W84" s="839">
        <v>-16</v>
      </c>
      <c r="X84" s="781">
        <v>-5</v>
      </c>
      <c r="Y84" s="114">
        <v>1</v>
      </c>
      <c r="Z84" s="261">
        <v>-2</v>
      </c>
      <c r="AA84" s="839">
        <v>7</v>
      </c>
      <c r="AB84" s="781">
        <v>-14</v>
      </c>
      <c r="AC84" s="114">
        <v>12</v>
      </c>
      <c r="AD84" s="261">
        <v>-9</v>
      </c>
      <c r="AE84" s="839">
        <v>13</v>
      </c>
      <c r="AF84" s="1060">
        <v>3</v>
      </c>
      <c r="AG84" s="114">
        <v>2</v>
      </c>
      <c r="AH84" s="261">
        <v>2</v>
      </c>
      <c r="AI84" s="839" t="s">
        <v>107</v>
      </c>
      <c r="AJ84" s="1060">
        <v>-7</v>
      </c>
      <c r="AK84" s="114">
        <v>-1</v>
      </c>
      <c r="AL84" s="1035" t="s">
        <v>107</v>
      </c>
      <c r="AM84" s="839">
        <v>-1</v>
      </c>
      <c r="AN84" s="1060">
        <v>2</v>
      </c>
      <c r="AO84" s="114">
        <v>-6</v>
      </c>
      <c r="AP84" s="1035">
        <v>3</v>
      </c>
      <c r="AQ84" s="839">
        <v>-10</v>
      </c>
      <c r="AR84" s="1060"/>
      <c r="AS84" s="114"/>
      <c r="AT84" s="1035"/>
      <c r="AU84" s="74"/>
      <c r="AV84" s="72">
        <v>-63</v>
      </c>
      <c r="AW84" s="71">
        <v>-21</v>
      </c>
      <c r="AX84" s="71">
        <v>14</v>
      </c>
      <c r="AY84" s="602" t="s">
        <v>107</v>
      </c>
      <c r="AZ84" s="607">
        <f>SUM(R84:U84)</f>
        <v>-12</v>
      </c>
      <c r="BA84" s="602">
        <f>SUM(W84:Z84)</f>
        <v>-22</v>
      </c>
      <c r="BB84" s="602">
        <v>-4</v>
      </c>
      <c r="BC84" s="602">
        <v>20</v>
      </c>
      <c r="BD84" s="602">
        <v>-8</v>
      </c>
      <c r="BE84" s="602">
        <f>SUM(AM84:AP84)</f>
        <v>-2</v>
      </c>
      <c r="BF84" s="602">
        <f>SUM(AQ84:AT84)</f>
        <v>-10</v>
      </c>
    </row>
    <row r="85" spans="1:58" s="2" customFormat="1" ht="10.15" customHeight="1" x14ac:dyDescent="0.2">
      <c r="A85" s="21"/>
      <c r="B85" s="84"/>
      <c r="C85" s="57"/>
      <c r="D85" s="57"/>
      <c r="E85" s="86"/>
      <c r="F85" s="246"/>
      <c r="G85" s="206"/>
      <c r="H85" s="57"/>
      <c r="I85" s="260"/>
      <c r="J85" s="246"/>
      <c r="K85" s="206"/>
      <c r="L85" s="57"/>
      <c r="M85" s="260"/>
      <c r="N85" s="246"/>
      <c r="O85" s="57"/>
      <c r="P85" s="57"/>
      <c r="Q85" s="591"/>
      <c r="R85" s="246"/>
      <c r="S85" s="57"/>
      <c r="T85" s="57"/>
      <c r="U85" s="811"/>
      <c r="V85" s="591"/>
      <c r="W85" s="830"/>
      <c r="X85" s="264"/>
      <c r="Y85" s="57"/>
      <c r="Z85" s="260"/>
      <c r="AA85" s="830"/>
      <c r="AB85" s="264"/>
      <c r="AC85" s="57"/>
      <c r="AD85" s="260"/>
      <c r="AE85" s="830"/>
      <c r="AF85" s="772"/>
      <c r="AG85" s="57"/>
      <c r="AH85" s="260"/>
      <c r="AI85" s="830"/>
      <c r="AJ85" s="772"/>
      <c r="AK85" s="57"/>
      <c r="AL85" s="300"/>
      <c r="AM85" s="830"/>
      <c r="AN85" s="772"/>
      <c r="AO85" s="57"/>
      <c r="AP85" s="300"/>
      <c r="AQ85" s="830"/>
      <c r="AR85" s="772"/>
      <c r="AS85" s="57"/>
      <c r="AT85" s="300"/>
      <c r="AV85" s="55"/>
      <c r="AW85" s="66"/>
      <c r="AX85" s="71"/>
      <c r="AY85" s="71"/>
      <c r="AZ85" s="72"/>
      <c r="BA85" s="71"/>
      <c r="BB85" s="71"/>
      <c r="BC85" s="71"/>
      <c r="BD85" s="509"/>
      <c r="BE85" s="509"/>
      <c r="BF85" s="509"/>
    </row>
    <row r="86" spans="1:58" s="2" customFormat="1" x14ac:dyDescent="0.2">
      <c r="A86" s="21" t="s">
        <v>96</v>
      </c>
      <c r="B86" s="625">
        <v>-171</v>
      </c>
      <c r="C86" s="626">
        <v>-28</v>
      </c>
      <c r="D86" s="626">
        <v>120</v>
      </c>
      <c r="E86" s="627">
        <v>-54</v>
      </c>
      <c r="F86" s="248">
        <v>-13</v>
      </c>
      <c r="G86" s="207">
        <v>-28</v>
      </c>
      <c r="H86" s="626">
        <v>-2</v>
      </c>
      <c r="I86" s="220">
        <v>-122</v>
      </c>
      <c r="J86" s="248">
        <v>39</v>
      </c>
      <c r="K86" s="207">
        <v>55</v>
      </c>
      <c r="L86" s="626">
        <v>-135</v>
      </c>
      <c r="M86" s="220">
        <v>-85</v>
      </c>
      <c r="N86" s="248">
        <v>-22</v>
      </c>
      <c r="O86" s="207">
        <v>-26</v>
      </c>
      <c r="P86" s="626">
        <v>372</v>
      </c>
      <c r="Q86" s="627">
        <v>-271</v>
      </c>
      <c r="R86" s="248">
        <v>50</v>
      </c>
      <c r="S86" s="114">
        <v>-59</v>
      </c>
      <c r="T86" s="114">
        <v>-67</v>
      </c>
      <c r="U86" s="820">
        <v>591</v>
      </c>
      <c r="V86" s="220"/>
      <c r="W86" s="839">
        <v>170</v>
      </c>
      <c r="X86" s="781">
        <v>1080</v>
      </c>
      <c r="Y86" s="114">
        <v>57</v>
      </c>
      <c r="Z86" s="261">
        <v>-878</v>
      </c>
      <c r="AA86" s="839">
        <v>-126</v>
      </c>
      <c r="AB86" s="781">
        <v>-153</v>
      </c>
      <c r="AC86" s="114">
        <v>234</v>
      </c>
      <c r="AD86" s="261">
        <v>325</v>
      </c>
      <c r="AE86" s="839">
        <v>344</v>
      </c>
      <c r="AF86" s="1060">
        <v>404</v>
      </c>
      <c r="AG86" s="114">
        <v>423</v>
      </c>
      <c r="AH86" s="261">
        <v>482</v>
      </c>
      <c r="AI86" s="839">
        <v>436</v>
      </c>
      <c r="AJ86" s="1060">
        <v>-1002</v>
      </c>
      <c r="AK86" s="114">
        <v>-1037</v>
      </c>
      <c r="AL86" s="1035">
        <v>845</v>
      </c>
      <c r="AM86" s="839">
        <v>-597</v>
      </c>
      <c r="AN86" s="1060">
        <v>838</v>
      </c>
      <c r="AO86" s="114">
        <v>507</v>
      </c>
      <c r="AP86" s="1035">
        <v>-2492</v>
      </c>
      <c r="AQ86" s="839">
        <v>34</v>
      </c>
      <c r="AR86" s="1060"/>
      <c r="AS86" s="114"/>
      <c r="AT86" s="1035"/>
      <c r="AU86" s="74"/>
      <c r="AV86" s="72">
        <v>-133</v>
      </c>
      <c r="AW86" s="71">
        <v>-165</v>
      </c>
      <c r="AX86" s="71">
        <v>-126</v>
      </c>
      <c r="AY86" s="71">
        <f>SUM(N86:Q86)</f>
        <v>53</v>
      </c>
      <c r="AZ86" s="72">
        <f t="shared" ref="AZ86:AZ89" si="26">SUM(R86:U86)</f>
        <v>515</v>
      </c>
      <c r="BA86" s="71">
        <f>SUM(W86:Z86)</f>
        <v>429</v>
      </c>
      <c r="BB86" s="71">
        <v>280</v>
      </c>
      <c r="BC86" s="71">
        <v>1653</v>
      </c>
      <c r="BD86" s="509">
        <v>-758</v>
      </c>
      <c r="BE86" s="509">
        <f>SUM(AM86:AP86)</f>
        <v>-1744</v>
      </c>
      <c r="BF86" s="509">
        <f>SUM(AQ86:AT86)</f>
        <v>34</v>
      </c>
    </row>
    <row r="87" spans="1:58" s="2" customFormat="1" x14ac:dyDescent="0.2">
      <c r="A87" s="21" t="s">
        <v>97</v>
      </c>
      <c r="B87" s="625">
        <v>1041</v>
      </c>
      <c r="C87" s="626">
        <v>870</v>
      </c>
      <c r="D87" s="626">
        <v>842</v>
      </c>
      <c r="E87" s="627">
        <v>962</v>
      </c>
      <c r="F87" s="248">
        <v>908</v>
      </c>
      <c r="G87" s="207">
        <v>895</v>
      </c>
      <c r="H87" s="626">
        <v>867</v>
      </c>
      <c r="I87" s="220">
        <v>865</v>
      </c>
      <c r="J87" s="248">
        <v>743</v>
      </c>
      <c r="K87" s="207">
        <v>782</v>
      </c>
      <c r="L87" s="626">
        <v>837</v>
      </c>
      <c r="M87" s="220">
        <v>702</v>
      </c>
      <c r="N87" s="248">
        <v>617</v>
      </c>
      <c r="O87" s="207">
        <v>595</v>
      </c>
      <c r="P87" s="626">
        <v>569</v>
      </c>
      <c r="Q87" s="627">
        <v>941</v>
      </c>
      <c r="R87" s="248">
        <v>670</v>
      </c>
      <c r="S87" s="114">
        <v>720</v>
      </c>
      <c r="T87" s="114">
        <v>661</v>
      </c>
      <c r="U87" s="820">
        <v>594</v>
      </c>
      <c r="V87" s="220"/>
      <c r="W87" s="839">
        <v>1185</v>
      </c>
      <c r="X87" s="781">
        <v>1355</v>
      </c>
      <c r="Y87" s="114">
        <v>2435</v>
      </c>
      <c r="Z87" s="261">
        <v>2492</v>
      </c>
      <c r="AA87" s="839">
        <v>1614</v>
      </c>
      <c r="AB87" s="781">
        <v>1488</v>
      </c>
      <c r="AC87" s="114">
        <v>1335</v>
      </c>
      <c r="AD87" s="261">
        <v>1569</v>
      </c>
      <c r="AE87" s="839">
        <v>1894</v>
      </c>
      <c r="AF87" s="1060">
        <v>2238</v>
      </c>
      <c r="AG87" s="114">
        <v>2642</v>
      </c>
      <c r="AH87" s="261">
        <v>3065</v>
      </c>
      <c r="AI87" s="839">
        <v>3547</v>
      </c>
      <c r="AJ87" s="1060">
        <v>3983</v>
      </c>
      <c r="AK87" s="114">
        <v>2981</v>
      </c>
      <c r="AL87" s="1035">
        <v>1944</v>
      </c>
      <c r="AM87" s="839">
        <v>2789</v>
      </c>
      <c r="AN87" s="1060">
        <v>2192</v>
      </c>
      <c r="AO87" s="114">
        <v>3030</v>
      </c>
      <c r="AP87" s="1035">
        <v>3537</v>
      </c>
      <c r="AQ87" s="839">
        <v>1045</v>
      </c>
      <c r="AR87" s="1060"/>
      <c r="AS87" s="114"/>
      <c r="AT87" s="1035"/>
      <c r="AU87" s="74"/>
      <c r="AV87" s="72">
        <v>1041</v>
      </c>
      <c r="AW87" s="71">
        <v>908</v>
      </c>
      <c r="AX87" s="71">
        <v>743</v>
      </c>
      <c r="AY87" s="71">
        <v>617</v>
      </c>
      <c r="AZ87" s="72">
        <v>670</v>
      </c>
      <c r="BA87" s="71">
        <v>1185</v>
      </c>
      <c r="BB87" s="71">
        <v>1614</v>
      </c>
      <c r="BC87" s="71">
        <v>1894</v>
      </c>
      <c r="BD87" s="509">
        <v>3547</v>
      </c>
      <c r="BE87" s="509">
        <v>2789</v>
      </c>
      <c r="BF87" s="509">
        <v>1045</v>
      </c>
    </row>
    <row r="88" spans="1:58" s="2" customFormat="1" x14ac:dyDescent="0.2">
      <c r="A88" s="21" t="s">
        <v>111</v>
      </c>
      <c r="B88" s="628">
        <v>870</v>
      </c>
      <c r="C88" s="629">
        <v>842</v>
      </c>
      <c r="D88" s="629">
        <v>962</v>
      </c>
      <c r="E88" s="630">
        <v>908</v>
      </c>
      <c r="F88" s="248">
        <v>895</v>
      </c>
      <c r="G88" s="207">
        <v>867</v>
      </c>
      <c r="H88" s="629">
        <v>865</v>
      </c>
      <c r="I88" s="591">
        <v>743</v>
      </c>
      <c r="J88" s="248">
        <v>782</v>
      </c>
      <c r="K88" s="207">
        <v>837</v>
      </c>
      <c r="L88" s="629">
        <v>702</v>
      </c>
      <c r="M88" s="591">
        <v>617</v>
      </c>
      <c r="N88" s="248">
        <v>595</v>
      </c>
      <c r="O88" s="207">
        <v>569</v>
      </c>
      <c r="P88" s="629">
        <v>941</v>
      </c>
      <c r="Q88" s="627">
        <v>670</v>
      </c>
      <c r="R88" s="246">
        <v>720</v>
      </c>
      <c r="S88" s="57">
        <v>661</v>
      </c>
      <c r="T88" s="57">
        <v>594</v>
      </c>
      <c r="U88" s="811">
        <v>1185</v>
      </c>
      <c r="V88" s="591"/>
      <c r="W88" s="830">
        <v>1355</v>
      </c>
      <c r="X88" s="264">
        <v>2435</v>
      </c>
      <c r="Y88" s="57">
        <v>2492</v>
      </c>
      <c r="Z88" s="260">
        <v>1614</v>
      </c>
      <c r="AA88" s="830">
        <v>1488</v>
      </c>
      <c r="AB88" s="264">
        <v>1335</v>
      </c>
      <c r="AC88" s="57">
        <v>1569</v>
      </c>
      <c r="AD88" s="260">
        <v>1894</v>
      </c>
      <c r="AE88" s="830">
        <v>2238</v>
      </c>
      <c r="AF88" s="772">
        <v>2642</v>
      </c>
      <c r="AG88" s="57">
        <v>3065</v>
      </c>
      <c r="AH88" s="260">
        <v>3547</v>
      </c>
      <c r="AI88" s="830">
        <v>3983</v>
      </c>
      <c r="AJ88" s="772">
        <v>2981</v>
      </c>
      <c r="AK88" s="57">
        <v>1944</v>
      </c>
      <c r="AL88" s="300">
        <v>2789</v>
      </c>
      <c r="AM88" s="830">
        <v>2192</v>
      </c>
      <c r="AN88" s="772">
        <v>3030</v>
      </c>
      <c r="AO88" s="57">
        <v>3537</v>
      </c>
      <c r="AP88" s="300">
        <v>1045</v>
      </c>
      <c r="AQ88" s="830">
        <v>1079</v>
      </c>
      <c r="AR88" s="772"/>
      <c r="AS88" s="57"/>
      <c r="AT88" s="300"/>
      <c r="AV88" s="55">
        <v>908</v>
      </c>
      <c r="AW88" s="66">
        <v>743</v>
      </c>
      <c r="AX88" s="71">
        <v>617</v>
      </c>
      <c r="AY88" s="71">
        <v>670</v>
      </c>
      <c r="AZ88" s="72">
        <v>1185</v>
      </c>
      <c r="BA88" s="71">
        <v>1614</v>
      </c>
      <c r="BB88" s="71">
        <v>1894</v>
      </c>
      <c r="BC88" s="71">
        <v>3547</v>
      </c>
      <c r="BD88" s="509">
        <v>2789</v>
      </c>
      <c r="BE88" s="509">
        <v>1045</v>
      </c>
      <c r="BF88" s="509"/>
    </row>
    <row r="89" spans="1:58" s="2" customFormat="1" x14ac:dyDescent="0.2">
      <c r="A89" s="21" t="s">
        <v>110</v>
      </c>
      <c r="B89" s="625">
        <v>15</v>
      </c>
      <c r="C89" s="626">
        <v>16</v>
      </c>
      <c r="D89" s="626">
        <v>15</v>
      </c>
      <c r="E89" s="627">
        <v>10</v>
      </c>
      <c r="F89" s="248">
        <v>16</v>
      </c>
      <c r="G89" s="207">
        <v>8</v>
      </c>
      <c r="H89" s="606" t="s">
        <v>107</v>
      </c>
      <c r="I89" s="604" t="s">
        <v>107</v>
      </c>
      <c r="J89" s="617" t="s">
        <v>107</v>
      </c>
      <c r="K89" s="634" t="s">
        <v>107</v>
      </c>
      <c r="L89" s="606" t="s">
        <v>107</v>
      </c>
      <c r="M89" s="604" t="s">
        <v>107</v>
      </c>
      <c r="N89" s="552" t="s">
        <v>107</v>
      </c>
      <c r="O89" s="606" t="s">
        <v>107</v>
      </c>
      <c r="P89" s="606" t="s">
        <v>107</v>
      </c>
      <c r="Q89" s="604" t="s">
        <v>107</v>
      </c>
      <c r="R89" s="552" t="s">
        <v>107</v>
      </c>
      <c r="S89" s="116" t="s">
        <v>107</v>
      </c>
      <c r="T89" s="116" t="s">
        <v>107</v>
      </c>
      <c r="U89" s="816" t="s">
        <v>107</v>
      </c>
      <c r="V89" s="65"/>
      <c r="W89" s="552" t="s">
        <v>107</v>
      </c>
      <c r="X89" s="773" t="s">
        <v>107</v>
      </c>
      <c r="Y89" s="773" t="s">
        <v>107</v>
      </c>
      <c r="Z89" s="274" t="s">
        <v>107</v>
      </c>
      <c r="AA89" s="552" t="s">
        <v>107</v>
      </c>
      <c r="AB89" s="773" t="s">
        <v>107</v>
      </c>
      <c r="AC89" s="773" t="s">
        <v>107</v>
      </c>
      <c r="AD89" s="274" t="s">
        <v>107</v>
      </c>
      <c r="AE89" s="552" t="s">
        <v>107</v>
      </c>
      <c r="AF89" s="780" t="s">
        <v>107</v>
      </c>
      <c r="AG89" s="773" t="s">
        <v>107</v>
      </c>
      <c r="AH89" s="274" t="s">
        <v>107</v>
      </c>
      <c r="AI89" s="552">
        <v>0</v>
      </c>
      <c r="AJ89" s="780" t="s">
        <v>107</v>
      </c>
      <c r="AK89" s="773" t="s">
        <v>107</v>
      </c>
      <c r="AL89" s="806" t="s">
        <v>107</v>
      </c>
      <c r="AM89" s="552" t="s">
        <v>107</v>
      </c>
      <c r="AN89" s="1075">
        <v>0</v>
      </c>
      <c r="AO89" s="1075">
        <v>0</v>
      </c>
      <c r="AP89" s="806">
        <v>0</v>
      </c>
      <c r="AQ89" s="552">
        <v>0</v>
      </c>
      <c r="AR89" s="773"/>
      <c r="AS89" s="773"/>
      <c r="AT89" s="806"/>
      <c r="AV89" s="55">
        <v>10</v>
      </c>
      <c r="AW89" s="602" t="s">
        <v>107</v>
      </c>
      <c r="AX89" s="602" t="s">
        <v>107</v>
      </c>
      <c r="AY89" s="602" t="s">
        <v>107</v>
      </c>
      <c r="AZ89" s="607">
        <f t="shared" si="26"/>
        <v>0</v>
      </c>
      <c r="BA89" s="602">
        <f>SUM(W89:Z89)</f>
        <v>0</v>
      </c>
      <c r="BB89" s="602">
        <v>0</v>
      </c>
      <c r="BC89" s="602" t="s">
        <v>107</v>
      </c>
      <c r="BD89" s="602" t="s">
        <v>107</v>
      </c>
      <c r="BE89" s="602">
        <v>0</v>
      </c>
      <c r="BF89" s="602">
        <v>0</v>
      </c>
    </row>
    <row r="90" spans="1:58" s="158" customFormat="1" x14ac:dyDescent="0.2">
      <c r="A90" s="147" t="s">
        <v>98</v>
      </c>
      <c r="B90" s="622">
        <v>855</v>
      </c>
      <c r="C90" s="620">
        <v>826</v>
      </c>
      <c r="D90" s="620">
        <v>947</v>
      </c>
      <c r="E90" s="623">
        <v>898</v>
      </c>
      <c r="F90" s="619">
        <v>879</v>
      </c>
      <c r="G90" s="624">
        <v>859</v>
      </c>
      <c r="H90" s="620">
        <v>865</v>
      </c>
      <c r="I90" s="597">
        <v>743</v>
      </c>
      <c r="J90" s="619">
        <v>782</v>
      </c>
      <c r="K90" s="624">
        <v>837</v>
      </c>
      <c r="L90" s="620">
        <v>702</v>
      </c>
      <c r="M90" s="597">
        <v>617</v>
      </c>
      <c r="N90" s="619">
        <v>595</v>
      </c>
      <c r="O90" s="620">
        <v>569</v>
      </c>
      <c r="P90" s="620">
        <v>941</v>
      </c>
      <c r="Q90" s="597">
        <v>670</v>
      </c>
      <c r="R90" s="619">
        <v>720</v>
      </c>
      <c r="S90" s="156">
        <v>661</v>
      </c>
      <c r="T90" s="156">
        <v>594</v>
      </c>
      <c r="U90" s="824">
        <v>1185</v>
      </c>
      <c r="V90" s="597"/>
      <c r="W90" s="834">
        <v>1355</v>
      </c>
      <c r="X90" s="778">
        <v>2435</v>
      </c>
      <c r="Y90" s="156">
        <v>2492</v>
      </c>
      <c r="Z90" s="159">
        <v>1614</v>
      </c>
      <c r="AA90" s="834">
        <v>1488</v>
      </c>
      <c r="AB90" s="778">
        <v>1335</v>
      </c>
      <c r="AC90" s="156">
        <v>1569</v>
      </c>
      <c r="AD90" s="159">
        <v>1894</v>
      </c>
      <c r="AE90" s="834">
        <v>2238</v>
      </c>
      <c r="AF90" s="1066">
        <v>2642</v>
      </c>
      <c r="AG90" s="156">
        <v>3065</v>
      </c>
      <c r="AH90" s="159">
        <v>3547</v>
      </c>
      <c r="AI90" s="834">
        <v>3983</v>
      </c>
      <c r="AJ90" s="1066">
        <v>2981</v>
      </c>
      <c r="AK90" s="156">
        <v>1944</v>
      </c>
      <c r="AL90" s="1117">
        <v>2789</v>
      </c>
      <c r="AM90" s="834">
        <v>2192</v>
      </c>
      <c r="AN90" s="1066">
        <v>3030</v>
      </c>
      <c r="AO90" s="156">
        <v>3537</v>
      </c>
      <c r="AP90" s="1117">
        <v>1045</v>
      </c>
      <c r="AQ90" s="834">
        <v>1079</v>
      </c>
      <c r="AR90" s="1066"/>
      <c r="AS90" s="156"/>
      <c r="AT90" s="1117"/>
      <c r="AV90" s="621">
        <v>898</v>
      </c>
      <c r="AW90" s="597">
        <v>743</v>
      </c>
      <c r="AX90" s="597">
        <v>617</v>
      </c>
      <c r="AY90" s="597">
        <v>670</v>
      </c>
      <c r="AZ90" s="621">
        <v>1185</v>
      </c>
      <c r="BA90" s="597">
        <v>1614</v>
      </c>
      <c r="BB90" s="597">
        <v>1894</v>
      </c>
      <c r="BC90" s="597">
        <v>3547</v>
      </c>
      <c r="BD90" s="1110">
        <v>2789</v>
      </c>
      <c r="BE90" s="1110">
        <v>1045</v>
      </c>
      <c r="BF90" s="1110"/>
    </row>
    <row r="91" spans="1:58" s="2" customFormat="1" ht="6" customHeight="1" thickBot="1" x14ac:dyDescent="0.25">
      <c r="A91" s="33"/>
      <c r="B91" s="87"/>
      <c r="C91" s="77"/>
      <c r="D91" s="77"/>
      <c r="E91" s="88"/>
      <c r="F91" s="252"/>
      <c r="G91" s="211"/>
      <c r="H91" s="77"/>
      <c r="I91" s="278"/>
      <c r="J91" s="252"/>
      <c r="K91" s="211"/>
      <c r="L91" s="77"/>
      <c r="M91" s="278"/>
      <c r="N91" s="252"/>
      <c r="O91" s="77"/>
      <c r="P91" s="77"/>
      <c r="Q91" s="598"/>
      <c r="R91" s="252"/>
      <c r="S91" s="77"/>
      <c r="T91" s="77"/>
      <c r="U91" s="825"/>
      <c r="V91" s="598"/>
      <c r="W91" s="840"/>
      <c r="X91" s="785"/>
      <c r="Y91" s="77"/>
      <c r="Z91" s="278"/>
      <c r="AA91" s="840"/>
      <c r="AB91" s="785"/>
      <c r="AC91" s="77"/>
      <c r="AD91" s="278"/>
      <c r="AE91" s="840"/>
      <c r="AF91" s="1072"/>
      <c r="AG91" s="77"/>
      <c r="AH91" s="278"/>
      <c r="AI91" s="840"/>
      <c r="AJ91" s="1072"/>
      <c r="AK91" s="77"/>
      <c r="AL91" s="1118"/>
      <c r="AM91" s="840"/>
      <c r="AN91" s="1072"/>
      <c r="AO91" s="77"/>
      <c r="AP91" s="1118">
        <f t="shared" ref="AP91" si="27">SUM(AM91:AO91)</f>
        <v>0</v>
      </c>
      <c r="AQ91" s="840"/>
      <c r="AR91" s="1072"/>
      <c r="AS91" s="77"/>
      <c r="AT91" s="1118"/>
      <c r="AV91" s="546"/>
      <c r="AW91" s="119"/>
      <c r="AX91" s="601"/>
      <c r="AY91" s="601"/>
      <c r="AZ91" s="805"/>
      <c r="BA91" s="601"/>
      <c r="BB91" s="601"/>
      <c r="BC91" s="601"/>
      <c r="BD91" s="1111"/>
      <c r="BE91" s="1111"/>
      <c r="BF91" s="1111"/>
    </row>
    <row r="92" spans="1:58" s="2" customFormat="1" x14ac:dyDescent="0.2">
      <c r="A92" s="39"/>
      <c r="Q92" s="74"/>
      <c r="V92" s="74"/>
      <c r="AF92" s="94"/>
      <c r="AJ92" s="94"/>
      <c r="AN92" s="94"/>
      <c r="AR92" s="94"/>
      <c r="AX92" s="74"/>
      <c r="AY92" s="153"/>
      <c r="AZ92" s="153"/>
      <c r="BA92" s="153"/>
      <c r="BB92" s="153"/>
      <c r="BC92" s="153"/>
      <c r="BD92" s="153"/>
      <c r="BE92" s="153"/>
      <c r="BF92" s="153"/>
    </row>
    <row r="93" spans="1:58" x14ac:dyDescent="0.2">
      <c r="A93" s="987" t="s">
        <v>300</v>
      </c>
      <c r="AF93" s="144"/>
      <c r="AJ93" s="144"/>
      <c r="AN93" s="144"/>
      <c r="AR93" s="144"/>
    </row>
    <row r="94" spans="1:58" x14ac:dyDescent="0.2">
      <c r="A94" s="677" t="s">
        <v>301</v>
      </c>
      <c r="W94" s="272">
        <v>43</v>
      </c>
      <c r="X94" s="272">
        <v>24</v>
      </c>
      <c r="Y94" s="988">
        <v>42</v>
      </c>
      <c r="Z94" s="272">
        <v>63</v>
      </c>
      <c r="AA94" s="272">
        <v>74</v>
      </c>
      <c r="AB94" s="988">
        <v>108</v>
      </c>
      <c r="AC94" s="570">
        <v>57</v>
      </c>
      <c r="AD94" s="272">
        <v>109</v>
      </c>
      <c r="AE94" s="272">
        <v>53</v>
      </c>
      <c r="AF94" s="988">
        <v>84</v>
      </c>
      <c r="AG94" s="570">
        <v>27</v>
      </c>
      <c r="AH94" s="272">
        <v>81</v>
      </c>
      <c r="AI94" s="272">
        <v>21</v>
      </c>
      <c r="AJ94" s="988">
        <v>75</v>
      </c>
      <c r="AK94" s="570">
        <v>7</v>
      </c>
      <c r="AL94" s="272">
        <v>74</v>
      </c>
      <c r="AM94" s="272">
        <v>25</v>
      </c>
      <c r="AN94" s="988">
        <v>78</v>
      </c>
      <c r="AO94" s="570">
        <v>44</v>
      </c>
      <c r="AP94" s="272">
        <v>95</v>
      </c>
      <c r="AQ94" s="272">
        <v>53</v>
      </c>
      <c r="AR94" s="988"/>
      <c r="AS94" s="570"/>
      <c r="BA94" s="272">
        <v>172</v>
      </c>
      <c r="BB94" s="272">
        <v>348</v>
      </c>
      <c r="BC94" s="272">
        <v>245</v>
      </c>
      <c r="BD94" s="272">
        <v>177</v>
      </c>
      <c r="BE94" s="272">
        <v>242</v>
      </c>
      <c r="BF94" s="272">
        <f t="shared" ref="BF94:BF95" si="28">SUM(AQ94:AT94)</f>
        <v>53</v>
      </c>
    </row>
    <row r="95" spans="1:58" x14ac:dyDescent="0.2">
      <c r="A95" s="570" t="s">
        <v>302</v>
      </c>
      <c r="B95" s="272"/>
      <c r="W95" s="272">
        <v>4</v>
      </c>
      <c r="X95" s="272">
        <v>10</v>
      </c>
      <c r="Y95" s="988">
        <v>7</v>
      </c>
      <c r="Z95" s="272">
        <v>19</v>
      </c>
      <c r="AA95" s="272">
        <v>14</v>
      </c>
      <c r="AB95" s="988">
        <v>18</v>
      </c>
      <c r="AC95" s="570">
        <v>19</v>
      </c>
      <c r="AD95" s="272">
        <v>16</v>
      </c>
      <c r="AE95" s="272">
        <v>56</v>
      </c>
      <c r="AF95" s="988">
        <v>119</v>
      </c>
      <c r="AG95" s="570">
        <v>114</v>
      </c>
      <c r="AH95" s="144">
        <v>67</v>
      </c>
      <c r="AI95" s="272">
        <v>44</v>
      </c>
      <c r="AJ95" s="988">
        <v>3</v>
      </c>
      <c r="AK95" s="570">
        <v>80</v>
      </c>
      <c r="AL95" s="144">
        <v>61</v>
      </c>
      <c r="AM95" s="272">
        <v>209</v>
      </c>
      <c r="AN95" s="988">
        <v>66</v>
      </c>
      <c r="AO95" s="570">
        <v>59</v>
      </c>
      <c r="AP95" s="144">
        <v>34</v>
      </c>
      <c r="AQ95" s="144">
        <v>39</v>
      </c>
      <c r="AR95" s="988"/>
      <c r="AS95" s="570"/>
      <c r="AT95" s="144"/>
      <c r="BA95" s="272">
        <v>40</v>
      </c>
      <c r="BB95" s="272">
        <v>67</v>
      </c>
      <c r="BC95" s="144">
        <v>356</v>
      </c>
      <c r="BD95" s="144">
        <v>188</v>
      </c>
      <c r="BE95" s="144">
        <v>368</v>
      </c>
      <c r="BF95" s="144">
        <f t="shared" si="28"/>
        <v>39</v>
      </c>
    </row>
    <row r="96" spans="1:58" s="2" customFormat="1" x14ac:dyDescent="0.2">
      <c r="A96" s="1078" t="s">
        <v>328</v>
      </c>
      <c r="Q96" s="74"/>
      <c r="V96" s="74"/>
      <c r="AF96" s="94"/>
      <c r="AJ96" s="94"/>
      <c r="AN96" s="94"/>
      <c r="AR96" s="94"/>
      <c r="AX96" s="74"/>
      <c r="AY96" s="153"/>
      <c r="AZ96" s="153"/>
      <c r="BA96" s="153"/>
      <c r="BB96" s="153"/>
      <c r="BC96" s="153"/>
      <c r="BD96" s="153"/>
      <c r="BE96" s="153"/>
      <c r="BF96" s="153"/>
    </row>
    <row r="97" spans="1:58" s="2" customFormat="1" x14ac:dyDescent="0.2">
      <c r="A97" s="570" t="s">
        <v>327</v>
      </c>
      <c r="AF97" s="94"/>
      <c r="AI97" s="85">
        <v>-36</v>
      </c>
      <c r="AJ97" s="94"/>
      <c r="AM97" s="85"/>
      <c r="AN97" s="94"/>
      <c r="AQ97" s="85"/>
      <c r="AR97" s="94"/>
      <c r="AX97" s="74"/>
      <c r="AY97" s="153"/>
      <c r="AZ97" s="153"/>
      <c r="BA97" s="153"/>
      <c r="BB97" s="153"/>
      <c r="BC97" s="153"/>
      <c r="BD97" s="1119">
        <v>-36</v>
      </c>
      <c r="BE97" s="1119"/>
      <c r="BF97" s="1119"/>
    </row>
    <row r="98" spans="1:58" s="2" customFormat="1" x14ac:dyDescent="0.2">
      <c r="A98" s="570" t="s">
        <v>44</v>
      </c>
      <c r="AF98" s="94"/>
      <c r="AI98" s="2">
        <v>22</v>
      </c>
      <c r="AJ98" s="94"/>
      <c r="AN98" s="94"/>
      <c r="AR98" s="94"/>
      <c r="AX98" s="74"/>
      <c r="AY98" s="153"/>
      <c r="AZ98" s="153"/>
      <c r="BA98" s="153"/>
      <c r="BB98" s="153"/>
      <c r="BC98" s="153"/>
      <c r="BD98" s="1119">
        <v>22</v>
      </c>
      <c r="BE98" s="1119"/>
      <c r="BF98" s="1119"/>
    </row>
    <row r="99" spans="1:58" s="2" customFormat="1" x14ac:dyDescent="0.2">
      <c r="A99" s="39"/>
      <c r="AF99" s="94"/>
      <c r="AJ99" s="94"/>
      <c r="AN99" s="94"/>
      <c r="AR99" s="94"/>
      <c r="AX99" s="74"/>
      <c r="AY99" s="153"/>
      <c r="AZ99" s="153"/>
      <c r="BA99" s="153"/>
      <c r="BB99" s="153"/>
      <c r="BC99" s="153"/>
      <c r="BD99" s="153"/>
      <c r="BE99" s="153"/>
      <c r="BF99" s="153"/>
    </row>
    <row r="100" spans="1:58" s="2" customFormat="1" x14ac:dyDescent="0.2">
      <c r="A100" s="941" t="s">
        <v>272</v>
      </c>
      <c r="BD100" s="678"/>
      <c r="BE100" s="678"/>
      <c r="BF100" s="678"/>
    </row>
    <row r="101" spans="1:58" s="2" customFormat="1" x14ac:dyDescent="0.2">
      <c r="A101" s="39"/>
      <c r="BD101" s="678"/>
      <c r="BE101" s="678"/>
      <c r="BF101" s="678"/>
    </row>
    <row r="102" spans="1:58" s="2" customFormat="1" x14ac:dyDescent="0.2">
      <c r="A102" s="676" t="s">
        <v>223</v>
      </c>
      <c r="AF102" s="94"/>
      <c r="AJ102" s="94"/>
      <c r="AN102" s="94"/>
      <c r="AR102" s="94"/>
      <c r="AX102" s="74"/>
      <c r="AY102" s="153"/>
      <c r="AZ102" s="153"/>
      <c r="BA102" s="153"/>
      <c r="BB102" s="153"/>
      <c r="BC102" s="153"/>
      <c r="BD102" s="153"/>
      <c r="BE102" s="153"/>
      <c r="BF102" s="153"/>
    </row>
    <row r="103" spans="1:58" s="2" customFormat="1" x14ac:dyDescent="0.2">
      <c r="A103" s="677" t="s">
        <v>224</v>
      </c>
      <c r="B103" s="678"/>
      <c r="C103" s="678"/>
      <c r="D103" s="678"/>
      <c r="E103" s="678"/>
      <c r="F103" s="678"/>
      <c r="G103" s="678"/>
      <c r="H103" s="678"/>
      <c r="I103" s="678"/>
      <c r="J103" s="678"/>
      <c r="K103" s="678"/>
      <c r="L103" s="678"/>
      <c r="M103" s="678"/>
      <c r="N103" s="678"/>
      <c r="O103" s="678"/>
      <c r="P103" s="678"/>
      <c r="Q103" s="2">
        <v>400</v>
      </c>
      <c r="R103" s="678"/>
      <c r="S103" s="678"/>
      <c r="T103" s="678"/>
      <c r="U103" s="678"/>
      <c r="W103" s="678"/>
      <c r="X103" s="678"/>
      <c r="Y103" s="678"/>
      <c r="Z103" s="678"/>
      <c r="AA103" s="678"/>
      <c r="AB103" s="678"/>
      <c r="AC103" s="678"/>
      <c r="AD103" s="678"/>
      <c r="AE103" s="678"/>
      <c r="AF103" s="1073"/>
      <c r="AG103" s="678"/>
      <c r="AH103" s="678"/>
      <c r="AI103" s="678"/>
      <c r="AJ103" s="1073"/>
      <c r="AK103" s="678"/>
      <c r="AL103" s="678"/>
      <c r="AM103" s="678"/>
      <c r="AN103" s="1073"/>
      <c r="AO103" s="678"/>
      <c r="AP103" s="678"/>
      <c r="AQ103" s="678"/>
      <c r="AR103" s="1073"/>
      <c r="AS103" s="678"/>
      <c r="AT103" s="678"/>
      <c r="AV103" s="678"/>
      <c r="AW103" s="678"/>
      <c r="AX103" s="678"/>
      <c r="AY103" s="153">
        <v>400</v>
      </c>
      <c r="AZ103" s="678"/>
      <c r="BA103" s="678"/>
      <c r="BB103" s="678"/>
      <c r="BC103" s="678"/>
    </row>
    <row r="104" spans="1:58" x14ac:dyDescent="0.2">
      <c r="A104" s="677" t="s">
        <v>225</v>
      </c>
      <c r="B104" s="678"/>
      <c r="C104" s="678"/>
      <c r="D104" s="678"/>
      <c r="E104" s="678"/>
      <c r="F104" s="678"/>
      <c r="G104" s="678"/>
      <c r="H104" s="678"/>
      <c r="I104" s="678"/>
      <c r="J104" s="678"/>
      <c r="K104" s="678"/>
      <c r="L104" s="678"/>
      <c r="M104" s="678"/>
      <c r="N104" s="678"/>
      <c r="O104" s="678"/>
      <c r="P104" s="678"/>
      <c r="Q104" s="678"/>
      <c r="R104" s="2">
        <v>400</v>
      </c>
      <c r="S104" s="678"/>
      <c r="T104" s="678"/>
      <c r="U104" s="678"/>
      <c r="V104" s="2"/>
      <c r="W104" s="678"/>
      <c r="X104" s="678"/>
      <c r="Y104" s="678"/>
      <c r="Z104" s="678"/>
      <c r="AA104" s="678"/>
      <c r="AB104" s="678"/>
      <c r="AC104" s="678"/>
      <c r="AD104" s="678"/>
      <c r="AE104" s="678"/>
      <c r="AF104" s="1073"/>
      <c r="AG104" s="678"/>
      <c r="AH104" s="678"/>
      <c r="AI104" s="678"/>
      <c r="AJ104" s="1073"/>
      <c r="AK104" s="678"/>
      <c r="AL104" s="678"/>
      <c r="AM104" s="678"/>
      <c r="AN104" s="1073"/>
      <c r="AO104" s="678"/>
      <c r="AP104" s="678"/>
      <c r="AQ104" s="678"/>
      <c r="AR104" s="1073"/>
      <c r="AS104" s="678"/>
      <c r="AT104" s="678"/>
      <c r="AU104" s="2"/>
      <c r="AV104" s="678"/>
      <c r="AW104" s="678"/>
      <c r="AX104" s="678"/>
      <c r="AY104" s="678"/>
      <c r="AZ104" s="678"/>
      <c r="BA104" s="678"/>
      <c r="BB104" s="678"/>
      <c r="BC104" s="678"/>
    </row>
    <row r="105" spans="1:58" x14ac:dyDescent="0.2">
      <c r="N105" s="372"/>
      <c r="O105" s="372"/>
      <c r="P105" s="372"/>
      <c r="Q105" s="372"/>
    </row>
    <row r="106" spans="1:58" x14ac:dyDescent="0.2">
      <c r="N106" s="372"/>
      <c r="O106" s="372"/>
      <c r="P106" s="372"/>
      <c r="Q106" s="372"/>
    </row>
    <row r="107" spans="1:58" x14ac:dyDescent="0.2">
      <c r="A107" s="943" t="s">
        <v>267</v>
      </c>
      <c r="N107" s="372"/>
      <c r="O107" s="372"/>
      <c r="P107" s="372"/>
      <c r="Q107" s="372"/>
    </row>
    <row r="108" spans="1:58" x14ac:dyDescent="0.2">
      <c r="A108" s="939" t="s">
        <v>262</v>
      </c>
      <c r="N108" s="372"/>
      <c r="O108" s="372"/>
      <c r="P108" s="372"/>
      <c r="Q108" s="372"/>
    </row>
    <row r="109" spans="1:58" x14ac:dyDescent="0.2">
      <c r="A109" s="939" t="s">
        <v>263</v>
      </c>
    </row>
    <row r="110" spans="1:58" x14ac:dyDescent="0.2">
      <c r="A110" s="939" t="s">
        <v>349</v>
      </c>
    </row>
    <row r="111" spans="1:58" x14ac:dyDescent="0.2">
      <c r="A111" s="940" t="s">
        <v>318</v>
      </c>
    </row>
    <row r="112" spans="1:58" x14ac:dyDescent="0.2">
      <c r="A112" s="919"/>
    </row>
    <row r="113" spans="1:13" x14ac:dyDescent="0.2">
      <c r="A113" s="1102"/>
      <c r="C113" s="372"/>
      <c r="D113" s="372"/>
      <c r="E113" s="372"/>
      <c r="F113" s="372"/>
      <c r="G113" s="372"/>
      <c r="H113" s="372"/>
      <c r="I113" s="372"/>
      <c r="J113" s="372"/>
      <c r="K113" s="372"/>
      <c r="L113" s="372"/>
      <c r="M113" s="372"/>
    </row>
    <row r="114" spans="1:13" x14ac:dyDescent="0.2">
      <c r="A114" s="372"/>
      <c r="C114" s="372"/>
      <c r="D114" s="372"/>
      <c r="E114" s="372"/>
      <c r="F114" s="372"/>
      <c r="G114" s="372"/>
      <c r="H114" s="372"/>
      <c r="I114" s="372"/>
      <c r="J114" s="372"/>
      <c r="K114" s="372"/>
      <c r="L114" s="372"/>
      <c r="M114" s="372"/>
    </row>
    <row r="115" spans="1:13" x14ac:dyDescent="0.2">
      <c r="A115" s="372"/>
      <c r="C115" s="372"/>
      <c r="D115" s="372"/>
      <c r="E115" s="372"/>
      <c r="F115" s="372"/>
      <c r="G115" s="372"/>
      <c r="H115" s="372"/>
      <c r="I115" s="372"/>
      <c r="J115" s="372"/>
      <c r="K115" s="372"/>
      <c r="L115" s="372"/>
      <c r="M115" s="372"/>
    </row>
    <row r="116" spans="1:13" x14ac:dyDescent="0.2">
      <c r="A116" s="372"/>
      <c r="C116" s="372"/>
      <c r="D116" s="372"/>
      <c r="E116" s="372"/>
      <c r="F116" s="372"/>
      <c r="G116" s="372"/>
      <c r="H116" s="372"/>
      <c r="I116" s="372"/>
      <c r="J116" s="372"/>
      <c r="K116" s="372"/>
      <c r="L116" s="372"/>
      <c r="M116" s="372"/>
    </row>
  </sheetData>
  <customSheetViews>
    <customSheetView guid="{8A3FF670-BD86-44B8-80D6-F16ECD9AAB7E}">
      <selection activeCell="L70" sqref="L70"/>
      <pageMargins left="0.7" right="0.7" top="0.75" bottom="0.75" header="0.3" footer="0.3"/>
      <pageSetup scale="79" orientation="portrait" r:id="rId1"/>
    </customSheetView>
    <customSheetView guid="{3AEE86E9-9A50-484E-B189-6F484AA443A0}" topLeftCell="B1">
      <selection activeCell="T26" sqref="T26"/>
      <pageMargins left="0.7" right="0.7" top="0.75" bottom="0.75" header="0.3" footer="0.3"/>
      <pageSetup scale="79" orientation="portrait" r:id="rId2"/>
    </customSheetView>
  </customSheetViews>
  <phoneticPr fontId="15" type="noConversion"/>
  <pageMargins left="0.2" right="0.2" top="0.5" bottom="0.5" header="0" footer="0"/>
  <pageSetup scale="29" orientation="portrait" r:id="rId3"/>
  <ignoredErrors>
    <ignoredError sqref="AY6:AY7 AY30:AY38 AY74 AY40 AY9:AY11 AY76:AY77 AY82:AY83 AY91 AY85:AY86 AZ89 AZ74:AZ86 AZ6:AZ11 AY55:AZ59 AY69:AZ70 AY24:AZ25 AY28:AZ29 AZ68 AY16:AZ22 BA6 BA10:BA11 BA55:BA58 BA74:BA88 BA45:BA46 BA24:BA33 BA14:BA18 BA67:BA70 BA36:BA42 AZ30:AZ42 AY42 BA60:BA63 AY65:BA65 AY45:AZ48 BF94:BF95 BF6:BF79 BE6:BE89 BF86 BF80:BF8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BE51"/>
  <sheetViews>
    <sheetView zoomScaleNormal="100" workbookViewId="0">
      <pane xSplit="1" topLeftCell="AO1" activePane="topRight" state="frozen"/>
      <selection pane="topRight" activeCell="AU8" sqref="AU8"/>
    </sheetView>
  </sheetViews>
  <sheetFormatPr defaultRowHeight="12.75" outlineLevelCol="1" x14ac:dyDescent="0.2"/>
  <cols>
    <col min="1" max="1" width="39.42578125" customWidth="1"/>
    <col min="2" max="6" width="9.28515625" hidden="1" customWidth="1" outlineLevel="1"/>
    <col min="7" max="7" width="9.28515625" style="191" hidden="1" customWidth="1" outlineLevel="1"/>
    <col min="8" max="8" width="9.28515625" style="177" hidden="1" customWidth="1" outlineLevel="1"/>
    <col min="9" max="25" width="9.28515625" style="272" hidden="1" customWidth="1" outlineLevel="1"/>
    <col min="26" max="26" width="9.28515625" style="272" customWidth="1" collapsed="1"/>
    <col min="27" max="42" width="9.28515625" style="272" customWidth="1"/>
    <col min="43" max="45" width="9.28515625" style="272" hidden="1" customWidth="1"/>
    <col min="46" max="46" width="2.7109375" customWidth="1"/>
    <col min="47" max="47" width="9.42578125" customWidth="1" outlineLevel="1"/>
    <col min="48" max="51" width="9.42578125" style="272" customWidth="1" outlineLevel="1"/>
    <col min="52" max="52" width="9.140625" customWidth="1" outlineLevel="1"/>
    <col min="53" max="55" width="9.140625" style="272" customWidth="1"/>
    <col min="56" max="56" width="9.140625" customWidth="1"/>
    <col min="57" max="57" width="0" style="272" hidden="1" customWidth="1"/>
  </cols>
  <sheetData>
    <row r="1" spans="1:57" ht="15" x14ac:dyDescent="0.25">
      <c r="A1" s="1" t="s">
        <v>0</v>
      </c>
    </row>
    <row r="2" spans="1:57" x14ac:dyDescent="0.2">
      <c r="AE2" s="144"/>
      <c r="AI2" s="144"/>
    </row>
    <row r="3" spans="1:57" s="272" customFormat="1" ht="15.75" thickBot="1" x14ac:dyDescent="0.3">
      <c r="A3" s="1" t="s">
        <v>331</v>
      </c>
      <c r="AE3" s="144"/>
      <c r="AI3" s="144"/>
      <c r="BE3" s="1154" t="s">
        <v>366</v>
      </c>
    </row>
    <row r="4" spans="1:57" s="272" customFormat="1" ht="13.5" thickBot="1" x14ac:dyDescent="0.25">
      <c r="A4" s="13" t="s">
        <v>7</v>
      </c>
      <c r="Z4" s="474" t="s">
        <v>280</v>
      </c>
      <c r="AA4" s="1062" t="s">
        <v>281</v>
      </c>
      <c r="AB4" s="1062" t="s">
        <v>282</v>
      </c>
      <c r="AC4" s="180" t="s">
        <v>283</v>
      </c>
      <c r="AD4" s="474" t="s">
        <v>319</v>
      </c>
      <c r="AE4" s="1062" t="s">
        <v>320</v>
      </c>
      <c r="AF4" s="1062" t="s">
        <v>321</v>
      </c>
      <c r="AG4" s="180" t="s">
        <v>322</v>
      </c>
      <c r="AH4" s="474" t="s">
        <v>323</v>
      </c>
      <c r="AI4" s="1062" t="s">
        <v>324</v>
      </c>
      <c r="AJ4" s="1062" t="s">
        <v>325</v>
      </c>
      <c r="AK4" s="180" t="s">
        <v>326</v>
      </c>
      <c r="AL4" s="474" t="s">
        <v>346</v>
      </c>
      <c r="AM4" s="1062" t="s">
        <v>355</v>
      </c>
      <c r="AN4" s="1062" t="s">
        <v>356</v>
      </c>
      <c r="AO4" s="180" t="s">
        <v>357</v>
      </c>
      <c r="AP4" s="474" t="s">
        <v>362</v>
      </c>
      <c r="AQ4" s="1062" t="s">
        <v>363</v>
      </c>
      <c r="AR4" s="1062" t="s">
        <v>364</v>
      </c>
      <c r="AS4" s="180" t="s">
        <v>365</v>
      </c>
      <c r="BA4" s="15">
        <v>2016</v>
      </c>
      <c r="BB4" s="15">
        <v>2017</v>
      </c>
      <c r="BC4" s="15">
        <v>2018</v>
      </c>
      <c r="BD4" s="15">
        <v>2019</v>
      </c>
      <c r="BE4" s="15">
        <v>2020</v>
      </c>
    </row>
    <row r="5" spans="1:57" s="272" customFormat="1" ht="18" customHeight="1" x14ac:dyDescent="0.2">
      <c r="A5" s="1089" t="s">
        <v>337</v>
      </c>
      <c r="Z5" s="842">
        <v>883</v>
      </c>
      <c r="AA5" s="1052">
        <v>938</v>
      </c>
      <c r="AB5" s="739">
        <v>922</v>
      </c>
      <c r="AC5" s="1093">
        <v>945</v>
      </c>
      <c r="AD5" s="842">
        <v>1017</v>
      </c>
      <c r="AE5" s="1052">
        <v>1073</v>
      </c>
      <c r="AF5" s="739">
        <v>1067</v>
      </c>
      <c r="AG5" s="1093">
        <v>1106</v>
      </c>
      <c r="AH5" s="1079">
        <v>1131</v>
      </c>
      <c r="AI5" s="1052">
        <v>1143</v>
      </c>
      <c r="AJ5" s="739">
        <v>1121</v>
      </c>
      <c r="AK5" s="1093">
        <v>1112</v>
      </c>
      <c r="AL5" s="1079">
        <v>1036</v>
      </c>
      <c r="AM5" s="1052">
        <v>1031</v>
      </c>
      <c r="AN5" s="739">
        <v>1048</v>
      </c>
      <c r="AO5" s="1152">
        <v>1097</v>
      </c>
      <c r="AP5" s="1079">
        <v>994</v>
      </c>
      <c r="AQ5" s="1052"/>
      <c r="AR5" s="739"/>
      <c r="AS5" s="1152"/>
      <c r="BA5" s="72">
        <f>SUM(Z5:AC5)</f>
        <v>3688</v>
      </c>
      <c r="BB5" s="72">
        <f>SUM(AD5:AG5)</f>
        <v>4263</v>
      </c>
      <c r="BC5" s="72">
        <v>4507</v>
      </c>
      <c r="BD5" s="72">
        <v>4212</v>
      </c>
      <c r="BE5" s="1150">
        <f>AP5+AQ5+AR5+AS5</f>
        <v>994</v>
      </c>
    </row>
    <row r="6" spans="1:57" s="272" customFormat="1" ht="18" customHeight="1" x14ac:dyDescent="0.2">
      <c r="A6" s="1090" t="s">
        <v>332</v>
      </c>
      <c r="Z6" s="844">
        <v>364</v>
      </c>
      <c r="AA6" s="1054">
        <v>364</v>
      </c>
      <c r="AB6" s="69">
        <v>384</v>
      </c>
      <c r="AC6" s="71">
        <v>359</v>
      </c>
      <c r="AD6" s="844">
        <v>374</v>
      </c>
      <c r="AE6" s="1054">
        <v>410</v>
      </c>
      <c r="AF6" s="69">
        <v>468</v>
      </c>
      <c r="AG6" s="71">
        <v>466</v>
      </c>
      <c r="AH6" s="1094">
        <v>426</v>
      </c>
      <c r="AI6" s="1054">
        <v>454</v>
      </c>
      <c r="AJ6" s="69">
        <v>498</v>
      </c>
      <c r="AK6" s="71">
        <v>435</v>
      </c>
      <c r="AL6" s="1094">
        <v>368</v>
      </c>
      <c r="AM6" s="1054">
        <v>390</v>
      </c>
      <c r="AN6" s="69">
        <v>426</v>
      </c>
      <c r="AO6" s="1151">
        <v>415</v>
      </c>
      <c r="AP6" s="1094">
        <v>376</v>
      </c>
      <c r="AQ6" s="1054"/>
      <c r="AR6" s="69"/>
      <c r="AS6" s="1151"/>
      <c r="BA6" s="72">
        <f t="shared" ref="BA6:BA11" si="0">SUM(Z6:AC6)</f>
        <v>1471</v>
      </c>
      <c r="BB6" s="72">
        <f t="shared" ref="BB6:BB11" si="1">SUM(AD6:AG6)</f>
        <v>1718</v>
      </c>
      <c r="BC6" s="72">
        <v>1813</v>
      </c>
      <c r="BD6" s="1150">
        <v>1599</v>
      </c>
      <c r="BE6" s="1150">
        <f>AP6+AQ6+AR6+AS6</f>
        <v>376</v>
      </c>
    </row>
    <row r="7" spans="1:57" s="272" customFormat="1" ht="18" customHeight="1" x14ac:dyDescent="0.2">
      <c r="A7" s="1091" t="s">
        <v>333</v>
      </c>
      <c r="Z7" s="844">
        <v>114</v>
      </c>
      <c r="AA7" s="1054">
        <v>182</v>
      </c>
      <c r="AB7" s="69">
        <v>303</v>
      </c>
      <c r="AC7" s="71">
        <v>291</v>
      </c>
      <c r="AD7" s="844">
        <v>214</v>
      </c>
      <c r="AE7" s="1054">
        <v>214</v>
      </c>
      <c r="AF7" s="69">
        <v>361</v>
      </c>
      <c r="AG7" s="71">
        <v>372</v>
      </c>
      <c r="AH7" s="1094">
        <v>266</v>
      </c>
      <c r="AI7" s="1054">
        <v>238</v>
      </c>
      <c r="AJ7" s="69">
        <v>316</v>
      </c>
      <c r="AK7" s="71">
        <v>344</v>
      </c>
      <c r="AL7" s="1094">
        <v>241</v>
      </c>
      <c r="AM7" s="1054">
        <v>297</v>
      </c>
      <c r="AN7" s="69">
        <v>321</v>
      </c>
      <c r="AO7" s="1151">
        <v>332</v>
      </c>
      <c r="AP7" s="1094">
        <v>247</v>
      </c>
      <c r="AQ7" s="1054"/>
      <c r="AR7" s="69"/>
      <c r="AS7" s="1151"/>
      <c r="BA7" s="72">
        <f t="shared" si="0"/>
        <v>890</v>
      </c>
      <c r="BB7" s="72">
        <f t="shared" si="1"/>
        <v>1161</v>
      </c>
      <c r="BC7" s="72">
        <v>1164</v>
      </c>
      <c r="BD7" s="1150">
        <v>1191</v>
      </c>
      <c r="BE7" s="1150">
        <f t="shared" ref="BE7:BE11" si="2">AP7+AQ7+AR7+AS7</f>
        <v>247</v>
      </c>
    </row>
    <row r="8" spans="1:57" s="272" customFormat="1" ht="18" customHeight="1" x14ac:dyDescent="0.2">
      <c r="A8" s="1091" t="s">
        <v>334</v>
      </c>
      <c r="Z8" s="844">
        <v>581</v>
      </c>
      <c r="AA8" s="1054">
        <v>565</v>
      </c>
      <c r="AB8" s="69">
        <v>526</v>
      </c>
      <c r="AC8" s="71">
        <v>508</v>
      </c>
      <c r="AD8" s="844">
        <v>461</v>
      </c>
      <c r="AE8" s="1054">
        <v>473</v>
      </c>
      <c r="AF8" s="69">
        <v>458</v>
      </c>
      <c r="AG8" s="71">
        <v>471</v>
      </c>
      <c r="AH8" s="1094">
        <v>407</v>
      </c>
      <c r="AI8" s="1054">
        <v>419</v>
      </c>
      <c r="AJ8" s="69">
        <v>478</v>
      </c>
      <c r="AK8" s="71">
        <v>483</v>
      </c>
      <c r="AL8" s="1094">
        <v>449</v>
      </c>
      <c r="AM8" s="1054">
        <v>499</v>
      </c>
      <c r="AN8" s="69">
        <v>470</v>
      </c>
      <c r="AO8" s="1151">
        <v>457</v>
      </c>
      <c r="AP8" s="1094">
        <v>404</v>
      </c>
      <c r="AQ8" s="1054"/>
      <c r="AR8" s="69"/>
      <c r="AS8" s="1151"/>
      <c r="BA8" s="72">
        <f t="shared" si="0"/>
        <v>2180</v>
      </c>
      <c r="BB8" s="72">
        <f t="shared" si="1"/>
        <v>1863</v>
      </c>
      <c r="BC8" s="72">
        <v>1787</v>
      </c>
      <c r="BD8" s="1150">
        <v>1875</v>
      </c>
      <c r="BE8" s="1150">
        <f t="shared" si="2"/>
        <v>404</v>
      </c>
    </row>
    <row r="9" spans="1:57" s="272" customFormat="1" ht="18" customHeight="1" x14ac:dyDescent="0.2">
      <c r="A9" s="1091" t="s">
        <v>3</v>
      </c>
      <c r="Z9" s="844">
        <v>274</v>
      </c>
      <c r="AA9" s="1054">
        <v>303.00000000000006</v>
      </c>
      <c r="AB9" s="69">
        <v>320</v>
      </c>
      <c r="AC9" s="71">
        <v>323</v>
      </c>
      <c r="AD9" s="844">
        <v>117.99999999999999</v>
      </c>
      <c r="AE9" s="1124">
        <v>0</v>
      </c>
      <c r="AF9" s="507">
        <v>0</v>
      </c>
      <c r="AG9" s="509">
        <v>0</v>
      </c>
      <c r="AH9" s="1125">
        <v>0</v>
      </c>
      <c r="AI9" s="1124">
        <v>0</v>
      </c>
      <c r="AJ9" s="507">
        <v>0</v>
      </c>
      <c r="AK9" s="509">
        <v>0</v>
      </c>
      <c r="AL9" s="1125">
        <v>0</v>
      </c>
      <c r="AM9" s="1124">
        <v>0</v>
      </c>
      <c r="AN9" s="507">
        <v>0</v>
      </c>
      <c r="AO9" s="1151"/>
      <c r="AP9" s="1125"/>
      <c r="AQ9" s="1124"/>
      <c r="AR9" s="507"/>
      <c r="AS9" s="1151"/>
      <c r="BA9" s="72">
        <f t="shared" si="0"/>
        <v>1220</v>
      </c>
      <c r="BB9" s="72">
        <f t="shared" si="1"/>
        <v>117.99999999999999</v>
      </c>
      <c r="BC9" s="509">
        <v>0</v>
      </c>
      <c r="BD9" s="1150"/>
      <c r="BE9" s="1150"/>
    </row>
    <row r="10" spans="1:57" s="272" customFormat="1" ht="18" customHeight="1" x14ac:dyDescent="0.2">
      <c r="A10" s="1091" t="s">
        <v>335</v>
      </c>
      <c r="Z10" s="844">
        <v>8</v>
      </c>
      <c r="AA10" s="1054">
        <v>13</v>
      </c>
      <c r="AB10" s="69">
        <v>14</v>
      </c>
      <c r="AC10" s="71">
        <v>14</v>
      </c>
      <c r="AD10" s="844">
        <v>27</v>
      </c>
      <c r="AE10" s="1054">
        <v>32</v>
      </c>
      <c r="AF10" s="69">
        <v>33</v>
      </c>
      <c r="AG10" s="71">
        <v>41</v>
      </c>
      <c r="AH10" s="1094">
        <v>39</v>
      </c>
      <c r="AI10" s="1054">
        <v>36</v>
      </c>
      <c r="AJ10" s="69">
        <v>32</v>
      </c>
      <c r="AK10" s="71">
        <v>29</v>
      </c>
      <c r="AL10" s="1125">
        <v>0</v>
      </c>
      <c r="AM10" s="1124">
        <v>0</v>
      </c>
      <c r="AN10" s="1124">
        <v>0</v>
      </c>
      <c r="AO10" s="1151"/>
      <c r="AP10" s="1125"/>
      <c r="AQ10" s="1124"/>
      <c r="AR10" s="1124"/>
      <c r="AS10" s="1151"/>
      <c r="BA10" s="72">
        <f t="shared" si="0"/>
        <v>49</v>
      </c>
      <c r="BB10" s="72">
        <f t="shared" si="1"/>
        <v>133</v>
      </c>
      <c r="BC10" s="72">
        <v>136</v>
      </c>
      <c r="BD10" s="1150"/>
      <c r="BE10" s="1150"/>
    </row>
    <row r="11" spans="1:57" s="272" customFormat="1" ht="18" customHeight="1" thickBot="1" x14ac:dyDescent="0.25">
      <c r="A11" s="1092" t="s">
        <v>6</v>
      </c>
      <c r="Z11" s="847">
        <f>SUM(Z5:Z10)</f>
        <v>2224</v>
      </c>
      <c r="AA11" s="1057">
        <f t="shared" ref="AA11:AJ11" si="3">SUM(AA5:AA10)</f>
        <v>2365</v>
      </c>
      <c r="AB11" s="279">
        <f t="shared" si="3"/>
        <v>2469</v>
      </c>
      <c r="AC11" s="124">
        <f t="shared" si="3"/>
        <v>2440</v>
      </c>
      <c r="AD11" s="847">
        <f t="shared" si="3"/>
        <v>2211</v>
      </c>
      <c r="AE11" s="1057">
        <f t="shared" si="3"/>
        <v>2202</v>
      </c>
      <c r="AF11" s="279">
        <f t="shared" si="3"/>
        <v>2387</v>
      </c>
      <c r="AG11" s="124">
        <f t="shared" si="3"/>
        <v>2456</v>
      </c>
      <c r="AH11" s="847">
        <f t="shared" si="3"/>
        <v>2269</v>
      </c>
      <c r="AI11" s="1057">
        <f t="shared" si="3"/>
        <v>2290</v>
      </c>
      <c r="AJ11" s="279">
        <f t="shared" si="3"/>
        <v>2445</v>
      </c>
      <c r="AK11" s="124">
        <v>2403</v>
      </c>
      <c r="AL11" s="847">
        <v>2094</v>
      </c>
      <c r="AM11" s="1057">
        <v>2217</v>
      </c>
      <c r="AN11" s="279">
        <v>2265</v>
      </c>
      <c r="AO11" s="124">
        <v>2301</v>
      </c>
      <c r="AP11" s="847">
        <f>SUM(AP5:AP10)</f>
        <v>2021</v>
      </c>
      <c r="AQ11" s="1057"/>
      <c r="AR11" s="279"/>
      <c r="AS11" s="124"/>
      <c r="BA11" s="125">
        <f t="shared" si="0"/>
        <v>9498</v>
      </c>
      <c r="BB11" s="125">
        <f t="shared" si="1"/>
        <v>9256</v>
      </c>
      <c r="BC11" s="125">
        <v>9407</v>
      </c>
      <c r="BD11" s="125">
        <v>8877</v>
      </c>
      <c r="BE11" s="125">
        <f t="shared" si="2"/>
        <v>2021</v>
      </c>
    </row>
    <row r="12" spans="1:57" s="272" customFormat="1" x14ac:dyDescent="0.2">
      <c r="A12" s="6"/>
      <c r="AE12" s="144"/>
      <c r="AI12" s="144"/>
    </row>
    <row r="13" spans="1:57" s="272" customFormat="1" x14ac:dyDescent="0.2">
      <c r="A13" s="1095" t="s">
        <v>336</v>
      </c>
      <c r="AE13" s="144"/>
      <c r="AI13" s="144"/>
    </row>
    <row r="14" spans="1:57" s="272" customFormat="1" x14ac:dyDescent="0.2">
      <c r="AE14" s="144"/>
      <c r="AI14" s="144"/>
    </row>
    <row r="15" spans="1:57" s="272" customFormat="1" ht="15" x14ac:dyDescent="0.25">
      <c r="A15" s="1"/>
      <c r="AE15" s="144"/>
      <c r="AI15" s="144"/>
    </row>
    <row r="16" spans="1:57" s="272" customFormat="1" ht="15.75" thickBot="1" x14ac:dyDescent="0.3">
      <c r="A16" s="1" t="s">
        <v>116</v>
      </c>
      <c r="AE16" s="144"/>
      <c r="AI16" s="144"/>
    </row>
    <row r="17" spans="1:55" s="3" customFormat="1" ht="14.25" customHeight="1" thickBot="1" x14ac:dyDescent="0.25">
      <c r="A17" s="13" t="s">
        <v>7</v>
      </c>
      <c r="B17" s="14" t="s">
        <v>8</v>
      </c>
      <c r="C17" s="28" t="s">
        <v>1</v>
      </c>
      <c r="D17" s="28" t="s">
        <v>2</v>
      </c>
      <c r="E17" s="29" t="s">
        <v>19</v>
      </c>
      <c r="F17" s="183" t="s">
        <v>112</v>
      </c>
      <c r="G17" s="28" t="s">
        <v>120</v>
      </c>
      <c r="H17" s="270" t="s">
        <v>128</v>
      </c>
      <c r="I17" s="184" t="s">
        <v>129</v>
      </c>
      <c r="J17" s="183" t="s">
        <v>136</v>
      </c>
      <c r="K17" s="263" t="s">
        <v>140</v>
      </c>
      <c r="L17" s="263" t="s">
        <v>141</v>
      </c>
      <c r="M17" s="184" t="s">
        <v>142</v>
      </c>
      <c r="N17" s="474" t="s">
        <v>209</v>
      </c>
      <c r="O17" s="475" t="s">
        <v>210</v>
      </c>
      <c r="P17" s="475" t="s">
        <v>211</v>
      </c>
      <c r="Q17" s="184" t="s">
        <v>212</v>
      </c>
      <c r="R17" s="474" t="s">
        <v>219</v>
      </c>
      <c r="S17" s="475" t="s">
        <v>220</v>
      </c>
      <c r="T17" s="475" t="s">
        <v>221</v>
      </c>
      <c r="U17" s="180" t="s">
        <v>222</v>
      </c>
      <c r="V17" s="355" t="s">
        <v>235</v>
      </c>
      <c r="W17" s="184" t="s">
        <v>236</v>
      </c>
      <c r="X17" s="180" t="s">
        <v>237</v>
      </c>
      <c r="Y17" s="180" t="s">
        <v>238</v>
      </c>
      <c r="Z17" s="474" t="s">
        <v>280</v>
      </c>
      <c r="AA17" s="1062" t="s">
        <v>281</v>
      </c>
      <c r="AB17" s="1062" t="s">
        <v>282</v>
      </c>
      <c r="AC17" s="180" t="s">
        <v>283</v>
      </c>
      <c r="AD17" s="474" t="s">
        <v>319</v>
      </c>
      <c r="AE17" s="1062" t="s">
        <v>320</v>
      </c>
      <c r="AF17" s="1062" t="s">
        <v>321</v>
      </c>
      <c r="AG17" s="180" t="s">
        <v>322</v>
      </c>
      <c r="AH17" s="474" t="s">
        <v>323</v>
      </c>
      <c r="AI17" s="1062" t="s">
        <v>324</v>
      </c>
      <c r="AJ17" s="1062" t="s">
        <v>325</v>
      </c>
      <c r="AK17" s="180" t="s">
        <v>326</v>
      </c>
      <c r="AL17" s="859"/>
      <c r="AM17" s="859"/>
      <c r="AN17" s="859"/>
      <c r="AO17" s="859"/>
      <c r="AP17" s="859"/>
      <c r="AQ17" s="859"/>
      <c r="AR17" s="859"/>
      <c r="AS17" s="859"/>
      <c r="AU17" s="15">
        <v>2010</v>
      </c>
      <c r="AV17" s="15">
        <v>2011</v>
      </c>
      <c r="AW17" s="15">
        <v>2012</v>
      </c>
      <c r="AX17" s="15">
        <v>2013</v>
      </c>
      <c r="AY17" s="15">
        <v>2014</v>
      </c>
      <c r="AZ17" s="15">
        <v>2015</v>
      </c>
      <c r="BA17" s="15">
        <v>2016</v>
      </c>
      <c r="BB17" s="15">
        <v>2017</v>
      </c>
      <c r="BC17" s="15">
        <v>2018</v>
      </c>
    </row>
    <row r="18" spans="1:55" s="2" customFormat="1" ht="14.25" customHeight="1" x14ac:dyDescent="0.2">
      <c r="A18" s="297" t="s">
        <v>138</v>
      </c>
      <c r="B18" s="80">
        <v>631</v>
      </c>
      <c r="C18" s="69">
        <v>652</v>
      </c>
      <c r="D18" s="69">
        <v>649</v>
      </c>
      <c r="E18" s="70">
        <v>652</v>
      </c>
      <c r="F18" s="254">
        <v>669</v>
      </c>
      <c r="G18" s="69">
        <v>711</v>
      </c>
      <c r="H18" s="69">
        <v>665</v>
      </c>
      <c r="I18" s="71">
        <v>608</v>
      </c>
      <c r="J18" s="254">
        <v>646</v>
      </c>
      <c r="K18" s="69">
        <v>741</v>
      </c>
      <c r="L18" s="69">
        <v>804</v>
      </c>
      <c r="M18" s="71">
        <v>785</v>
      </c>
      <c r="N18" s="254">
        <v>776</v>
      </c>
      <c r="O18" s="69">
        <v>878</v>
      </c>
      <c r="P18" s="69">
        <v>922</v>
      </c>
      <c r="Q18" s="71">
        <v>957</v>
      </c>
      <c r="R18" s="254">
        <v>912</v>
      </c>
      <c r="S18" s="69">
        <v>988</v>
      </c>
      <c r="T18" s="69">
        <v>1139</v>
      </c>
      <c r="U18" s="70">
        <v>1169</v>
      </c>
      <c r="V18" s="842">
        <v>1104</v>
      </c>
      <c r="W18" s="786">
        <v>1146</v>
      </c>
      <c r="X18" s="739">
        <v>1164</v>
      </c>
      <c r="Y18" s="71">
        <v>1306</v>
      </c>
      <c r="Z18" s="842">
        <v>1911</v>
      </c>
      <c r="AA18" s="1052">
        <v>2014</v>
      </c>
      <c r="AB18" s="739">
        <v>2099</v>
      </c>
      <c r="AC18" s="71">
        <v>2062</v>
      </c>
      <c r="AD18" s="842">
        <v>2011</v>
      </c>
      <c r="AE18" s="1052">
        <v>2098</v>
      </c>
      <c r="AF18" s="739">
        <v>2288</v>
      </c>
      <c r="AG18" s="71">
        <v>2348</v>
      </c>
      <c r="AH18" s="1079">
        <v>2166</v>
      </c>
      <c r="AI18" s="1052">
        <v>2193</v>
      </c>
      <c r="AJ18" s="739">
        <v>2351</v>
      </c>
      <c r="AK18" s="509">
        <v>2312</v>
      </c>
      <c r="AL18" s="521"/>
      <c r="AM18" s="521"/>
      <c r="AN18" s="521"/>
      <c r="AO18" s="521"/>
      <c r="AP18" s="521"/>
      <c r="AQ18" s="521"/>
      <c r="AR18" s="521"/>
      <c r="AS18" s="521"/>
      <c r="AT18" s="83"/>
      <c r="AU18" s="72">
        <f>SUM(B18:E18)</f>
        <v>2584</v>
      </c>
      <c r="AV18" s="72">
        <f>SUM(F18:I18)</f>
        <v>2653</v>
      </c>
      <c r="AW18" s="72">
        <f>SUM(J18:M18)</f>
        <v>2976</v>
      </c>
      <c r="AX18" s="72">
        <v>3533</v>
      </c>
      <c r="AY18" s="72">
        <v>4208</v>
      </c>
      <c r="AZ18" s="72">
        <v>4720</v>
      </c>
      <c r="BA18" s="72">
        <v>8086</v>
      </c>
      <c r="BB18" s="72">
        <v>8745</v>
      </c>
      <c r="BC18" s="72">
        <v>9022</v>
      </c>
    </row>
    <row r="19" spans="1:55" s="2" customFormat="1" ht="14.25" customHeight="1" x14ac:dyDescent="0.2">
      <c r="A19" s="8" t="s">
        <v>3</v>
      </c>
      <c r="B19" s="81">
        <v>270</v>
      </c>
      <c r="C19" s="78">
        <v>282</v>
      </c>
      <c r="D19" s="78">
        <v>297</v>
      </c>
      <c r="E19" s="79">
        <v>296</v>
      </c>
      <c r="F19" s="140">
        <v>318</v>
      </c>
      <c r="G19" s="78">
        <v>323</v>
      </c>
      <c r="H19" s="78">
        <v>315</v>
      </c>
      <c r="I19" s="82">
        <v>260</v>
      </c>
      <c r="J19" s="140">
        <v>274</v>
      </c>
      <c r="K19" s="78">
        <v>291</v>
      </c>
      <c r="L19" s="78">
        <v>316</v>
      </c>
      <c r="M19" s="82">
        <v>287</v>
      </c>
      <c r="N19" s="140">
        <v>279</v>
      </c>
      <c r="O19" s="78">
        <v>281</v>
      </c>
      <c r="P19" s="78">
        <v>291</v>
      </c>
      <c r="Q19" s="82">
        <v>294</v>
      </c>
      <c r="R19" s="140">
        <v>295</v>
      </c>
      <c r="S19" s="78">
        <v>316</v>
      </c>
      <c r="T19" s="78">
        <v>333</v>
      </c>
      <c r="U19" s="79">
        <v>331</v>
      </c>
      <c r="V19" s="843">
        <v>323</v>
      </c>
      <c r="W19" s="787">
        <v>322</v>
      </c>
      <c r="X19" s="78">
        <v>325</v>
      </c>
      <c r="Y19" s="82">
        <v>271</v>
      </c>
      <c r="Z19" s="843">
        <v>274</v>
      </c>
      <c r="AA19" s="1053">
        <v>303</v>
      </c>
      <c r="AB19" s="78">
        <v>320</v>
      </c>
      <c r="AC19" s="82">
        <v>323</v>
      </c>
      <c r="AD19" s="843">
        <v>118</v>
      </c>
      <c r="AE19" s="1074" t="s">
        <v>107</v>
      </c>
      <c r="AF19" s="1074" t="s">
        <v>107</v>
      </c>
      <c r="AG19" s="1077" t="s">
        <v>107</v>
      </c>
      <c r="AH19" s="1080" t="s">
        <v>107</v>
      </c>
      <c r="AI19" s="1074" t="s">
        <v>107</v>
      </c>
      <c r="AJ19" s="1074" t="s">
        <v>107</v>
      </c>
      <c r="AK19" s="1120">
        <v>0</v>
      </c>
      <c r="AL19" s="1128"/>
      <c r="AM19" s="1128"/>
      <c r="AN19" s="1128"/>
      <c r="AO19" s="1128"/>
      <c r="AP19" s="1128"/>
      <c r="AQ19" s="1128"/>
      <c r="AR19" s="1128"/>
      <c r="AS19" s="1128"/>
      <c r="AT19" s="83"/>
      <c r="AU19" s="73">
        <f>SUM(B19:E19)</f>
        <v>1145</v>
      </c>
      <c r="AV19" s="73">
        <f>SUM(F19:I19)</f>
        <v>1216</v>
      </c>
      <c r="AW19" s="73">
        <f>SUM(J19:M19)</f>
        <v>1168</v>
      </c>
      <c r="AX19" s="73">
        <v>1145</v>
      </c>
      <c r="AY19" s="73">
        <v>1275</v>
      </c>
      <c r="AZ19" s="73">
        <v>1241</v>
      </c>
      <c r="BA19" s="73">
        <v>1220</v>
      </c>
      <c r="BB19" s="73">
        <v>118</v>
      </c>
      <c r="BC19" s="1123">
        <v>0</v>
      </c>
    </row>
    <row r="20" spans="1:55" s="2" customFormat="1" ht="14.25" customHeight="1" x14ac:dyDescent="0.2">
      <c r="A20" s="6" t="s">
        <v>20</v>
      </c>
      <c r="B20" s="80">
        <f>SUM(B18:B19)</f>
        <v>901</v>
      </c>
      <c r="C20" s="69">
        <f t="shared" ref="C20:M20" si="4">SUM(C18:C19)</f>
        <v>934</v>
      </c>
      <c r="D20" s="69">
        <f t="shared" si="4"/>
        <v>946</v>
      </c>
      <c r="E20" s="70">
        <f t="shared" si="4"/>
        <v>948</v>
      </c>
      <c r="F20" s="255">
        <f t="shared" si="4"/>
        <v>987</v>
      </c>
      <c r="G20" s="69">
        <f t="shared" si="4"/>
        <v>1034</v>
      </c>
      <c r="H20" s="69">
        <f t="shared" si="4"/>
        <v>980</v>
      </c>
      <c r="I20" s="71">
        <f t="shared" si="4"/>
        <v>868</v>
      </c>
      <c r="J20" s="255">
        <f t="shared" si="4"/>
        <v>920</v>
      </c>
      <c r="K20" s="69">
        <f t="shared" si="4"/>
        <v>1032</v>
      </c>
      <c r="L20" s="69">
        <f t="shared" si="4"/>
        <v>1120</v>
      </c>
      <c r="M20" s="71">
        <f t="shared" si="4"/>
        <v>1072</v>
      </c>
      <c r="N20" s="255">
        <v>1055</v>
      </c>
      <c r="O20" s="69">
        <v>1159</v>
      </c>
      <c r="P20" s="69">
        <v>1213</v>
      </c>
      <c r="Q20" s="71">
        <f>SUM(Q18:Q19)</f>
        <v>1251</v>
      </c>
      <c r="R20" s="255">
        <v>1207</v>
      </c>
      <c r="S20" s="69">
        <v>1304</v>
      </c>
      <c r="T20" s="69">
        <v>1472</v>
      </c>
      <c r="U20" s="70">
        <v>1500</v>
      </c>
      <c r="V20" s="844">
        <v>1427</v>
      </c>
      <c r="W20" s="788">
        <v>1468</v>
      </c>
      <c r="X20" s="69">
        <v>1489</v>
      </c>
      <c r="Y20" s="71">
        <v>1577</v>
      </c>
      <c r="Z20" s="844">
        <v>2185</v>
      </c>
      <c r="AA20" s="1054">
        <v>2317</v>
      </c>
      <c r="AB20" s="69">
        <v>2419</v>
      </c>
      <c r="AC20" s="71">
        <v>2385</v>
      </c>
      <c r="AD20" s="844">
        <v>2129</v>
      </c>
      <c r="AE20" s="1054">
        <v>2098</v>
      </c>
      <c r="AF20" s="69">
        <v>2288</v>
      </c>
      <c r="AG20" s="71">
        <v>2348</v>
      </c>
      <c r="AH20" s="844">
        <v>2166</v>
      </c>
      <c r="AI20" s="1054">
        <v>2193</v>
      </c>
      <c r="AJ20" s="69">
        <v>2351</v>
      </c>
      <c r="AK20" s="509">
        <v>2312</v>
      </c>
      <c r="AL20" s="521"/>
      <c r="AM20" s="521"/>
      <c r="AN20" s="521"/>
      <c r="AO20" s="521"/>
      <c r="AP20" s="521"/>
      <c r="AQ20" s="521"/>
      <c r="AR20" s="521"/>
      <c r="AS20" s="521"/>
      <c r="AT20" s="83"/>
      <c r="AU20" s="72">
        <f>SUM(AU18:AU19)</f>
        <v>3729</v>
      </c>
      <c r="AV20" s="72">
        <f>SUM(AV18:AV19)</f>
        <v>3869</v>
      </c>
      <c r="AW20" s="72">
        <f>SUM(AW18:AW19)</f>
        <v>4144</v>
      </c>
      <c r="AX20" s="72">
        <v>4678</v>
      </c>
      <c r="AY20" s="72">
        <v>5483</v>
      </c>
      <c r="AZ20" s="72">
        <f>SUM(AZ18:AZ19)</f>
        <v>5961</v>
      </c>
      <c r="BA20" s="72">
        <v>9306</v>
      </c>
      <c r="BB20" s="72">
        <v>8863</v>
      </c>
      <c r="BC20" s="72">
        <v>9022</v>
      </c>
    </row>
    <row r="21" spans="1:55" s="2" customFormat="1" ht="14.25" customHeight="1" x14ac:dyDescent="0.2">
      <c r="A21" s="6"/>
      <c r="B21" s="80"/>
      <c r="C21" s="69"/>
      <c r="D21" s="69"/>
      <c r="E21" s="70"/>
      <c r="F21" s="255"/>
      <c r="G21" s="69"/>
      <c r="H21" s="69"/>
      <c r="I21" s="71"/>
      <c r="J21" s="255"/>
      <c r="K21" s="69"/>
      <c r="L21" s="69"/>
      <c r="M21" s="71"/>
      <c r="N21" s="255"/>
      <c r="O21" s="69"/>
      <c r="P21" s="69"/>
      <c r="Q21" s="71"/>
      <c r="R21" s="255"/>
      <c r="S21" s="69"/>
      <c r="T21" s="69"/>
      <c r="U21" s="70"/>
      <c r="V21" s="844"/>
      <c r="W21" s="788"/>
      <c r="X21" s="69"/>
      <c r="Y21" s="71"/>
      <c r="Z21" s="844"/>
      <c r="AA21" s="1054"/>
      <c r="AB21" s="69"/>
      <c r="AC21" s="71"/>
      <c r="AD21" s="844"/>
      <c r="AE21" s="1054"/>
      <c r="AF21" s="69"/>
      <c r="AG21" s="71"/>
      <c r="AH21" s="844"/>
      <c r="AI21" s="1054"/>
      <c r="AJ21" s="69"/>
      <c r="AK21" s="509"/>
      <c r="AL21" s="521"/>
      <c r="AM21" s="521"/>
      <c r="AN21" s="521"/>
      <c r="AO21" s="521"/>
      <c r="AP21" s="521"/>
      <c r="AQ21" s="521"/>
      <c r="AR21" s="521"/>
      <c r="AS21" s="521"/>
      <c r="AT21" s="83"/>
      <c r="AU21" s="72"/>
      <c r="AV21" s="72"/>
      <c r="AW21" s="72"/>
      <c r="AX21" s="72"/>
      <c r="AY21" s="72"/>
      <c r="AZ21" s="72"/>
      <c r="BA21" s="72"/>
      <c r="BB21" s="72"/>
      <c r="BC21" s="72"/>
    </row>
    <row r="22" spans="1:55" s="2" customFormat="1" ht="14.25" customHeight="1" x14ac:dyDescent="0.2">
      <c r="A22" s="6" t="s">
        <v>4</v>
      </c>
      <c r="B22" s="80">
        <v>137</v>
      </c>
      <c r="C22" s="69">
        <v>185</v>
      </c>
      <c r="D22" s="69">
        <v>174</v>
      </c>
      <c r="E22" s="70">
        <v>130</v>
      </c>
      <c r="F22" s="255">
        <v>95</v>
      </c>
      <c r="G22" s="69">
        <v>87</v>
      </c>
      <c r="H22" s="69">
        <v>80</v>
      </c>
      <c r="I22" s="71">
        <v>63</v>
      </c>
      <c r="J22" s="255">
        <v>58</v>
      </c>
      <c r="K22" s="562">
        <v>62</v>
      </c>
      <c r="L22" s="69">
        <v>50</v>
      </c>
      <c r="M22" s="71">
        <v>44</v>
      </c>
      <c r="N22" s="255">
        <v>30</v>
      </c>
      <c r="O22" s="562">
        <v>29</v>
      </c>
      <c r="P22" s="569">
        <v>36</v>
      </c>
      <c r="Q22" s="71">
        <v>42</v>
      </c>
      <c r="R22" s="255">
        <v>39</v>
      </c>
      <c r="S22" s="562">
        <v>45</v>
      </c>
      <c r="T22" s="569">
        <v>43</v>
      </c>
      <c r="U22" s="690">
        <v>37</v>
      </c>
      <c r="V22" s="845">
        <v>40</v>
      </c>
      <c r="W22" s="789">
        <v>38</v>
      </c>
      <c r="X22" s="569">
        <v>33</v>
      </c>
      <c r="Y22" s="737">
        <v>29</v>
      </c>
      <c r="Z22" s="845">
        <v>39</v>
      </c>
      <c r="AA22" s="1055">
        <v>48</v>
      </c>
      <c r="AB22" s="569">
        <v>50</v>
      </c>
      <c r="AC22" s="737">
        <v>55</v>
      </c>
      <c r="AD22" s="845">
        <v>82</v>
      </c>
      <c r="AE22" s="1055">
        <v>104</v>
      </c>
      <c r="AF22" s="569">
        <v>99</v>
      </c>
      <c r="AG22" s="737">
        <v>108</v>
      </c>
      <c r="AH22" s="845">
        <v>103</v>
      </c>
      <c r="AI22" s="1055">
        <v>97</v>
      </c>
      <c r="AJ22" s="569">
        <v>94</v>
      </c>
      <c r="AK22" s="1121">
        <v>91</v>
      </c>
      <c r="AL22" s="1129"/>
      <c r="AM22" s="1129"/>
      <c r="AN22" s="1129"/>
      <c r="AO22" s="1129"/>
      <c r="AP22" s="1129"/>
      <c r="AQ22" s="1129"/>
      <c r="AR22" s="1129"/>
      <c r="AS22" s="1129"/>
      <c r="AT22" s="83"/>
      <c r="AU22" s="72">
        <f>SUM(B22:E22)</f>
        <v>626</v>
      </c>
      <c r="AV22" s="72">
        <f>SUM(F22:I22)</f>
        <v>325</v>
      </c>
      <c r="AW22" s="72">
        <f>SUM(J22:M22)</f>
        <v>214</v>
      </c>
      <c r="AX22" s="72">
        <v>137</v>
      </c>
      <c r="AY22" s="72">
        <v>164</v>
      </c>
      <c r="AZ22" s="72">
        <v>140</v>
      </c>
      <c r="BA22" s="72">
        <v>192</v>
      </c>
      <c r="BB22" s="72">
        <v>393</v>
      </c>
      <c r="BC22" s="72">
        <v>385</v>
      </c>
    </row>
    <row r="23" spans="1:55" s="2" customFormat="1" ht="14.25" customHeight="1" x14ac:dyDescent="0.2">
      <c r="A23" s="6" t="s">
        <v>5</v>
      </c>
      <c r="B23" s="81">
        <v>47</v>
      </c>
      <c r="C23" s="63" t="s">
        <v>107</v>
      </c>
      <c r="D23" s="63" t="s">
        <v>107</v>
      </c>
      <c r="E23" s="62" t="s">
        <v>107</v>
      </c>
      <c r="F23" s="256" t="s">
        <v>107</v>
      </c>
      <c r="G23" s="63" t="s">
        <v>107</v>
      </c>
      <c r="H23" s="63" t="s">
        <v>107</v>
      </c>
      <c r="I23" s="258" t="s">
        <v>107</v>
      </c>
      <c r="J23" s="256" t="s">
        <v>107</v>
      </c>
      <c r="K23" s="63" t="s">
        <v>107</v>
      </c>
      <c r="L23" s="63" t="s">
        <v>107</v>
      </c>
      <c r="M23" s="62" t="s">
        <v>107</v>
      </c>
      <c r="N23" s="559">
        <v>0</v>
      </c>
      <c r="O23" s="63" t="s">
        <v>107</v>
      </c>
      <c r="P23" s="63" t="s">
        <v>107</v>
      </c>
      <c r="Q23" s="62" t="s">
        <v>107</v>
      </c>
      <c r="R23" s="559">
        <v>0</v>
      </c>
      <c r="S23" s="63" t="s">
        <v>107</v>
      </c>
      <c r="T23" s="63" t="s">
        <v>107</v>
      </c>
      <c r="U23" s="708">
        <v>0</v>
      </c>
      <c r="V23" s="846">
        <v>0</v>
      </c>
      <c r="W23" s="790">
        <v>0</v>
      </c>
      <c r="X23" s="738">
        <v>0</v>
      </c>
      <c r="Y23" s="708">
        <v>0</v>
      </c>
      <c r="Z23" s="846" t="s">
        <v>107</v>
      </c>
      <c r="AA23" s="1056">
        <v>0</v>
      </c>
      <c r="AB23" s="738">
        <v>0</v>
      </c>
      <c r="AC23" s="708">
        <v>0</v>
      </c>
      <c r="AD23" s="846">
        <v>0</v>
      </c>
      <c r="AE23" s="1056" t="s">
        <v>107</v>
      </c>
      <c r="AF23" s="738" t="s">
        <v>107</v>
      </c>
      <c r="AG23" s="708" t="s">
        <v>107</v>
      </c>
      <c r="AH23" s="846" t="s">
        <v>107</v>
      </c>
      <c r="AI23" s="1056">
        <v>0</v>
      </c>
      <c r="AJ23" s="738">
        <v>0</v>
      </c>
      <c r="AK23" s="708">
        <v>0</v>
      </c>
      <c r="AL23" s="1127"/>
      <c r="AM23" s="1127"/>
      <c r="AN23" s="1127"/>
      <c r="AO23" s="1127"/>
      <c r="AP23" s="1127"/>
      <c r="AQ23" s="1127"/>
      <c r="AR23" s="1127"/>
      <c r="AS23" s="1127"/>
      <c r="AT23" s="83"/>
      <c r="AU23" s="73">
        <f>SUM(B23:E23)</f>
        <v>47</v>
      </c>
      <c r="AV23" s="537">
        <f>SUM(F23:I23)</f>
        <v>0</v>
      </c>
      <c r="AW23" s="537">
        <f>SUM(J23:M23)</f>
        <v>0</v>
      </c>
      <c r="AX23" s="537">
        <v>0</v>
      </c>
      <c r="AY23" s="537">
        <v>0</v>
      </c>
      <c r="AZ23" s="537">
        <v>0</v>
      </c>
      <c r="BA23" s="537">
        <v>0</v>
      </c>
      <c r="BB23" s="537">
        <f>SUM(AA23:AD23)</f>
        <v>0</v>
      </c>
      <c r="BC23" s="537">
        <v>0</v>
      </c>
    </row>
    <row r="24" spans="1:55" s="2" customFormat="1" ht="14.25" customHeight="1" thickBot="1" x14ac:dyDescent="0.25">
      <c r="A24" s="24" t="s">
        <v>6</v>
      </c>
      <c r="B24" s="121">
        <f>SUM(B20:B23)</f>
        <v>1085</v>
      </c>
      <c r="C24" s="122">
        <f t="shared" ref="C24:M24" si="5">SUM(C20:C23)</f>
        <v>1119</v>
      </c>
      <c r="D24" s="123">
        <f t="shared" si="5"/>
        <v>1120</v>
      </c>
      <c r="E24" s="124">
        <f t="shared" si="5"/>
        <v>1078</v>
      </c>
      <c r="F24" s="257">
        <f t="shared" si="5"/>
        <v>1082</v>
      </c>
      <c r="G24" s="259">
        <f t="shared" si="5"/>
        <v>1121</v>
      </c>
      <c r="H24" s="279">
        <f t="shared" si="5"/>
        <v>1060</v>
      </c>
      <c r="I24" s="124">
        <f t="shared" si="5"/>
        <v>931</v>
      </c>
      <c r="J24" s="257">
        <f t="shared" si="5"/>
        <v>978</v>
      </c>
      <c r="K24" s="279">
        <f t="shared" si="5"/>
        <v>1094</v>
      </c>
      <c r="L24" s="279">
        <f t="shared" si="5"/>
        <v>1170</v>
      </c>
      <c r="M24" s="124">
        <f t="shared" si="5"/>
        <v>1116</v>
      </c>
      <c r="N24" s="257">
        <v>1085</v>
      </c>
      <c r="O24" s="279">
        <v>1188</v>
      </c>
      <c r="P24" s="279">
        <v>1249</v>
      </c>
      <c r="Q24" s="124">
        <v>1293</v>
      </c>
      <c r="R24" s="257">
        <v>1246</v>
      </c>
      <c r="S24" s="279">
        <v>1349</v>
      </c>
      <c r="T24" s="279">
        <v>1515</v>
      </c>
      <c r="U24" s="691">
        <v>1537</v>
      </c>
      <c r="V24" s="847">
        <v>1467</v>
      </c>
      <c r="W24" s="123">
        <v>1506</v>
      </c>
      <c r="X24" s="279">
        <v>1522</v>
      </c>
      <c r="Y24" s="124">
        <v>1606</v>
      </c>
      <c r="Z24" s="847">
        <v>2224</v>
      </c>
      <c r="AA24" s="1057">
        <v>2365</v>
      </c>
      <c r="AB24" s="279">
        <v>2469</v>
      </c>
      <c r="AC24" s="124">
        <v>2440</v>
      </c>
      <c r="AD24" s="847">
        <v>2211</v>
      </c>
      <c r="AE24" s="1057">
        <v>2202</v>
      </c>
      <c r="AF24" s="279">
        <v>2387</v>
      </c>
      <c r="AG24" s="124">
        <v>2456</v>
      </c>
      <c r="AH24" s="847">
        <v>2269</v>
      </c>
      <c r="AI24" s="1057">
        <v>2290</v>
      </c>
      <c r="AJ24" s="279">
        <v>2445</v>
      </c>
      <c r="AK24" s="1122">
        <v>2403</v>
      </c>
      <c r="AL24" s="1130"/>
      <c r="AM24" s="1130"/>
      <c r="AN24" s="1130"/>
      <c r="AO24" s="1130"/>
      <c r="AP24" s="1130"/>
      <c r="AQ24" s="1130"/>
      <c r="AR24" s="1130"/>
      <c r="AS24" s="1130"/>
      <c r="AT24" s="74"/>
      <c r="AU24" s="125">
        <f>SUM(AU20:AU23)</f>
        <v>4402</v>
      </c>
      <c r="AV24" s="125">
        <f>SUM(AV20:AV23)</f>
        <v>4194</v>
      </c>
      <c r="AW24" s="125">
        <f>SUM(AW20:AW23)</f>
        <v>4358</v>
      </c>
      <c r="AX24" s="125">
        <v>4815</v>
      </c>
      <c r="AY24" s="125">
        <v>5647</v>
      </c>
      <c r="AZ24" s="125">
        <f>+AZ20+AZ22</f>
        <v>6101</v>
      </c>
      <c r="BA24" s="125">
        <v>9498</v>
      </c>
      <c r="BB24" s="125">
        <v>9256</v>
      </c>
      <c r="BC24" s="125">
        <v>9407</v>
      </c>
    </row>
    <row r="25" spans="1:55" s="2" customFormat="1" ht="14.2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058"/>
      <c r="AB25" s="176"/>
      <c r="AC25" s="176"/>
      <c r="AD25" s="176"/>
      <c r="AE25" s="1058"/>
      <c r="AF25" s="176"/>
      <c r="AG25" s="176"/>
      <c r="AH25" s="176"/>
      <c r="AI25" s="1058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74"/>
      <c r="AU25" s="176"/>
      <c r="AV25" s="176"/>
      <c r="AW25" s="176"/>
      <c r="AX25" s="176"/>
      <c r="AY25" s="176"/>
      <c r="AZ25" s="176"/>
      <c r="BA25" s="176"/>
      <c r="BB25" s="176"/>
      <c r="BC25" s="176"/>
    </row>
    <row r="26" spans="1:55" ht="14.25" x14ac:dyDescent="0.2">
      <c r="A26" s="688" t="s">
        <v>229</v>
      </c>
      <c r="AA26" s="144"/>
      <c r="AE26" s="144"/>
      <c r="AI26" s="144"/>
      <c r="AZ26" s="272"/>
    </row>
    <row r="27" spans="1:55" ht="15.75" thickBot="1" x14ac:dyDescent="0.3">
      <c r="A27" s="1" t="s">
        <v>139</v>
      </c>
      <c r="B27" s="2"/>
      <c r="C27" s="2"/>
      <c r="D27" s="2"/>
      <c r="E27" s="2"/>
      <c r="F27" s="2"/>
      <c r="G27" s="2"/>
      <c r="H27" s="178"/>
      <c r="I27" s="178"/>
      <c r="J27" s="2"/>
      <c r="K27" s="2"/>
      <c r="L27" s="178"/>
      <c r="M27" s="178"/>
      <c r="N27" s="2"/>
      <c r="O27" s="2"/>
      <c r="P27" s="178"/>
      <c r="Q27" s="178"/>
      <c r="R27" s="2"/>
      <c r="S27" s="2"/>
      <c r="T27" s="178"/>
      <c r="U27" s="178"/>
      <c r="V27" s="178"/>
      <c r="W27" s="178"/>
      <c r="X27" s="178"/>
      <c r="Y27" s="178"/>
      <c r="Z27" s="178"/>
      <c r="AA27" s="434"/>
      <c r="AB27" s="178"/>
      <c r="AC27" s="178"/>
      <c r="AD27" s="178"/>
      <c r="AE27" s="434"/>
      <c r="AF27" s="178"/>
      <c r="AG27" s="178"/>
      <c r="AH27" s="178"/>
      <c r="AI27" s="434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ht="13.5" thickBot="1" x14ac:dyDescent="0.25">
      <c r="A28" s="13" t="s">
        <v>7</v>
      </c>
      <c r="B28" s="14" t="s">
        <v>8</v>
      </c>
      <c r="C28" s="28" t="s">
        <v>1</v>
      </c>
      <c r="D28" s="28" t="s">
        <v>2</v>
      </c>
      <c r="E28" s="29" t="s">
        <v>19</v>
      </c>
      <c r="F28" s="183" t="s">
        <v>112</v>
      </c>
      <c r="G28" s="263" t="s">
        <v>120</v>
      </c>
      <c r="H28" s="270" t="s">
        <v>128</v>
      </c>
      <c r="I28" s="184" t="s">
        <v>129</v>
      </c>
      <c r="J28" s="183" t="s">
        <v>136</v>
      </c>
      <c r="K28" s="270" t="s">
        <v>140</v>
      </c>
      <c r="L28" s="270" t="s">
        <v>141</v>
      </c>
      <c r="M28" s="184" t="s">
        <v>142</v>
      </c>
      <c r="N28" s="474" t="s">
        <v>209</v>
      </c>
      <c r="O28" s="270" t="s">
        <v>210</v>
      </c>
      <c r="P28" s="270" t="s">
        <v>211</v>
      </c>
      <c r="Q28" s="184" t="s">
        <v>212</v>
      </c>
      <c r="R28" s="474" t="s">
        <v>219</v>
      </c>
      <c r="S28" s="475" t="s">
        <v>220</v>
      </c>
      <c r="T28" s="475" t="s">
        <v>221</v>
      </c>
      <c r="U28" s="180" t="s">
        <v>222</v>
      </c>
      <c r="V28" s="355" t="s">
        <v>235</v>
      </c>
      <c r="W28" s="184" t="s">
        <v>236</v>
      </c>
      <c r="X28" s="180" t="s">
        <v>237</v>
      </c>
      <c r="Y28" s="180" t="s">
        <v>238</v>
      </c>
      <c r="Z28" s="355" t="s">
        <v>280</v>
      </c>
      <c r="AA28" s="880" t="s">
        <v>281</v>
      </c>
      <c r="AB28" s="180" t="s">
        <v>282</v>
      </c>
      <c r="AC28" s="180" t="s">
        <v>283</v>
      </c>
      <c r="AD28" s="474" t="s">
        <v>319</v>
      </c>
      <c r="AE28" s="1062" t="s">
        <v>320</v>
      </c>
      <c r="AF28" s="1062" t="s">
        <v>321</v>
      </c>
      <c r="AG28" s="180" t="s">
        <v>322</v>
      </c>
      <c r="AH28" s="474" t="s">
        <v>323</v>
      </c>
      <c r="AI28" s="1062" t="s">
        <v>324</v>
      </c>
      <c r="AJ28" s="1062" t="s">
        <v>325</v>
      </c>
      <c r="AK28" s="180" t="s">
        <v>326</v>
      </c>
      <c r="AL28" s="859"/>
      <c r="AM28" s="859"/>
      <c r="AN28" s="859"/>
      <c r="AO28" s="859"/>
      <c r="AP28" s="859"/>
      <c r="AQ28" s="859"/>
      <c r="AR28" s="859"/>
      <c r="AS28" s="859"/>
      <c r="AT28" s="3"/>
      <c r="AU28" s="15">
        <v>2010</v>
      </c>
      <c r="AV28" s="15">
        <v>2011</v>
      </c>
      <c r="AW28" s="15">
        <v>2012</v>
      </c>
      <c r="AX28" s="15">
        <v>2013</v>
      </c>
      <c r="AY28" s="15">
        <v>2014</v>
      </c>
      <c r="AZ28" s="15">
        <v>2015</v>
      </c>
      <c r="BA28" s="15">
        <v>2016</v>
      </c>
      <c r="BB28" s="15">
        <v>2017</v>
      </c>
      <c r="BC28" s="15">
        <v>2018</v>
      </c>
    </row>
    <row r="29" spans="1:55" x14ac:dyDescent="0.2">
      <c r="A29" s="6" t="s">
        <v>16</v>
      </c>
      <c r="B29" s="84">
        <v>228</v>
      </c>
      <c r="C29" s="57">
        <v>230</v>
      </c>
      <c r="D29" s="57">
        <v>230</v>
      </c>
      <c r="E29" s="86">
        <v>243</v>
      </c>
      <c r="F29" s="226">
        <v>238</v>
      </c>
      <c r="G29" s="264">
        <v>251</v>
      </c>
      <c r="H29" s="57">
        <v>223</v>
      </c>
      <c r="I29" s="260">
        <v>218</v>
      </c>
      <c r="J29" s="226">
        <v>229</v>
      </c>
      <c r="K29" s="57">
        <v>244</v>
      </c>
      <c r="L29" s="57">
        <v>239</v>
      </c>
      <c r="M29" s="260">
        <v>227</v>
      </c>
      <c r="N29" s="226">
        <v>230</v>
      </c>
      <c r="O29" s="57">
        <v>253</v>
      </c>
      <c r="P29" s="57">
        <v>261</v>
      </c>
      <c r="Q29" s="260">
        <v>275</v>
      </c>
      <c r="R29" s="226">
        <v>276</v>
      </c>
      <c r="S29" s="57">
        <v>288</v>
      </c>
      <c r="T29" s="57">
        <v>288</v>
      </c>
      <c r="U29" s="86">
        <v>292</v>
      </c>
      <c r="V29" s="848">
        <v>302</v>
      </c>
      <c r="W29" s="791">
        <v>310</v>
      </c>
      <c r="X29" s="740">
        <v>308</v>
      </c>
      <c r="Y29" s="260">
        <v>422</v>
      </c>
      <c r="Z29" s="848">
        <v>805</v>
      </c>
      <c r="AA29" s="1059">
        <v>858</v>
      </c>
      <c r="AB29" s="740">
        <v>853</v>
      </c>
      <c r="AC29" s="260">
        <v>863</v>
      </c>
      <c r="AD29" s="848">
        <v>906</v>
      </c>
      <c r="AE29" s="1059">
        <v>938</v>
      </c>
      <c r="AF29" s="740">
        <v>948</v>
      </c>
      <c r="AG29" s="260">
        <v>970</v>
      </c>
      <c r="AH29" s="848">
        <v>995</v>
      </c>
      <c r="AI29" s="1059">
        <v>1008</v>
      </c>
      <c r="AJ29" s="740">
        <v>990</v>
      </c>
      <c r="AK29" s="260">
        <v>960</v>
      </c>
      <c r="AL29" s="56"/>
      <c r="AM29" s="56"/>
      <c r="AN29" s="56"/>
      <c r="AO29" s="56"/>
      <c r="AP29" s="56"/>
      <c r="AQ29" s="56"/>
      <c r="AR29" s="56"/>
      <c r="AS29" s="56"/>
      <c r="AT29" s="85"/>
      <c r="AU29" s="52">
        <f>SUM(B29:E29)</f>
        <v>931</v>
      </c>
      <c r="AV29" s="52">
        <f>SUM(F29:I29)</f>
        <v>930</v>
      </c>
      <c r="AW29" s="52">
        <f>SUM(J29:M29)</f>
        <v>939</v>
      </c>
      <c r="AX29" s="52">
        <f>SUM(N29:Q29)</f>
        <v>1019</v>
      </c>
      <c r="AY29" s="52">
        <v>1144</v>
      </c>
      <c r="AZ29" s="52">
        <f>SUM(V29:Y29)</f>
        <v>1342</v>
      </c>
      <c r="BA29" s="52">
        <v>3379</v>
      </c>
      <c r="BB29" s="52">
        <v>3762</v>
      </c>
      <c r="BC29" s="52">
        <v>3953</v>
      </c>
    </row>
    <row r="30" spans="1:55" ht="5.25" customHeight="1" x14ac:dyDescent="0.2">
      <c r="A30" s="6"/>
      <c r="B30" s="84"/>
      <c r="C30" s="57"/>
      <c r="D30" s="57"/>
      <c r="E30" s="86"/>
      <c r="F30" s="226"/>
      <c r="G30" s="264"/>
      <c r="H30" s="57"/>
      <c r="I30" s="260"/>
      <c r="J30" s="226"/>
      <c r="K30" s="57"/>
      <c r="L30" s="57"/>
      <c r="M30" s="260"/>
      <c r="N30" s="226"/>
      <c r="O30" s="57"/>
      <c r="P30" s="57"/>
      <c r="Q30" s="260"/>
      <c r="R30" s="226"/>
      <c r="S30" s="57"/>
      <c r="T30" s="57"/>
      <c r="U30" s="86"/>
      <c r="V30" s="830"/>
      <c r="W30" s="264"/>
      <c r="X30" s="57"/>
      <c r="Y30" s="260"/>
      <c r="Z30" s="830"/>
      <c r="AA30" s="772"/>
      <c r="AB30" s="57"/>
      <c r="AC30" s="260"/>
      <c r="AD30" s="830"/>
      <c r="AE30" s="772"/>
      <c r="AF30" s="57"/>
      <c r="AG30" s="260"/>
      <c r="AH30" s="830"/>
      <c r="AI30" s="772"/>
      <c r="AJ30" s="57"/>
      <c r="AK30" s="260"/>
      <c r="AL30" s="56"/>
      <c r="AM30" s="56"/>
      <c r="AN30" s="56"/>
      <c r="AO30" s="56"/>
      <c r="AP30" s="56"/>
      <c r="AQ30" s="56"/>
      <c r="AR30" s="56"/>
      <c r="AS30" s="56"/>
      <c r="AT30" s="85"/>
      <c r="AU30" s="52"/>
      <c r="AV30" s="52"/>
      <c r="AW30" s="52"/>
      <c r="AX30" s="52"/>
      <c r="AY30" s="52"/>
      <c r="AZ30" s="52"/>
      <c r="BA30" s="52"/>
      <c r="BB30" s="52"/>
      <c r="BC30" s="52"/>
    </row>
    <row r="31" spans="1:55" ht="13.5" customHeight="1" x14ac:dyDescent="0.2">
      <c r="A31" s="6" t="s">
        <v>226</v>
      </c>
      <c r="B31" s="84">
        <v>113</v>
      </c>
      <c r="C31" s="57">
        <v>118</v>
      </c>
      <c r="D31" s="57">
        <v>122</v>
      </c>
      <c r="E31" s="86">
        <v>132</v>
      </c>
      <c r="F31" s="222">
        <v>156</v>
      </c>
      <c r="G31" s="265">
        <v>160</v>
      </c>
      <c r="H31" s="57">
        <v>126</v>
      </c>
      <c r="I31" s="260">
        <v>121</v>
      </c>
      <c r="J31" s="222">
        <v>146</v>
      </c>
      <c r="K31" s="57">
        <v>161</v>
      </c>
      <c r="L31" s="57">
        <v>187</v>
      </c>
      <c r="M31" s="260">
        <v>191</v>
      </c>
      <c r="N31" s="222">
        <v>205</v>
      </c>
      <c r="O31" s="57">
        <v>261</v>
      </c>
      <c r="P31" s="57">
        <v>260</v>
      </c>
      <c r="Q31" s="260">
        <v>271</v>
      </c>
      <c r="R31" s="222">
        <v>254</v>
      </c>
      <c r="S31" s="57">
        <v>267</v>
      </c>
      <c r="T31" s="57">
        <v>252</v>
      </c>
      <c r="U31" s="86">
        <v>223</v>
      </c>
      <c r="V31" s="830">
        <v>222</v>
      </c>
      <c r="W31" s="264">
        <v>257</v>
      </c>
      <c r="X31" s="57">
        <v>269</v>
      </c>
      <c r="Y31" s="260">
        <v>225</v>
      </c>
      <c r="Z31" s="830">
        <v>212</v>
      </c>
      <c r="AA31" s="772">
        <v>200</v>
      </c>
      <c r="AB31" s="57">
        <v>178</v>
      </c>
      <c r="AC31" s="260">
        <v>147</v>
      </c>
      <c r="AD31" s="830">
        <v>114</v>
      </c>
      <c r="AE31" s="772">
        <v>134</v>
      </c>
      <c r="AF31" s="57">
        <v>139</v>
      </c>
      <c r="AG31" s="260">
        <v>136</v>
      </c>
      <c r="AH31" s="830">
        <v>142</v>
      </c>
      <c r="AI31" s="772">
        <v>143</v>
      </c>
      <c r="AJ31" s="57">
        <v>133</v>
      </c>
      <c r="AK31" s="260">
        <v>136</v>
      </c>
      <c r="AL31" s="56"/>
      <c r="AM31" s="56"/>
      <c r="AN31" s="56"/>
      <c r="AO31" s="56"/>
      <c r="AP31" s="56"/>
      <c r="AQ31" s="56"/>
      <c r="AR31" s="56"/>
      <c r="AS31" s="56"/>
      <c r="AT31" s="85"/>
      <c r="AU31" s="52">
        <f>SUM(B31:E31)</f>
        <v>485</v>
      </c>
      <c r="AV31" s="52">
        <f>SUM(F31:I31)</f>
        <v>563</v>
      </c>
      <c r="AW31" s="52">
        <f>SUM(J31:M31)</f>
        <v>685</v>
      </c>
      <c r="AX31" s="52">
        <f>SUM(N31:Q31)</f>
        <v>997</v>
      </c>
      <c r="AY31" s="52">
        <v>996</v>
      </c>
      <c r="AZ31" s="52">
        <f>SUM(V31:Y31)</f>
        <v>973</v>
      </c>
      <c r="BA31" s="52">
        <v>737</v>
      </c>
      <c r="BB31" s="52">
        <v>523</v>
      </c>
      <c r="BC31" s="52">
        <v>554</v>
      </c>
    </row>
    <row r="32" spans="1:55" ht="5.25" customHeight="1" x14ac:dyDescent="0.2">
      <c r="A32" s="6"/>
      <c r="B32" s="84"/>
      <c r="C32" s="57"/>
      <c r="D32" s="57"/>
      <c r="E32" s="86"/>
      <c r="F32" s="222"/>
      <c r="G32" s="265"/>
      <c r="H32" s="57"/>
      <c r="I32" s="260"/>
      <c r="J32" s="222"/>
      <c r="K32" s="57"/>
      <c r="L32" s="57"/>
      <c r="M32" s="260"/>
      <c r="N32" s="222"/>
      <c r="O32" s="57"/>
      <c r="P32" s="57"/>
      <c r="Q32" s="260"/>
      <c r="R32" s="222"/>
      <c r="S32" s="57"/>
      <c r="T32" s="57"/>
      <c r="U32" s="86"/>
      <c r="V32" s="830"/>
      <c r="W32" s="264"/>
      <c r="X32" s="57"/>
      <c r="Y32" s="260"/>
      <c r="Z32" s="830"/>
      <c r="AA32" s="772"/>
      <c r="AB32" s="57"/>
      <c r="AC32" s="260"/>
      <c r="AD32" s="830"/>
      <c r="AE32" s="772"/>
      <c r="AF32" s="57"/>
      <c r="AG32" s="260"/>
      <c r="AH32" s="830"/>
      <c r="AI32" s="772"/>
      <c r="AJ32" s="57"/>
      <c r="AK32" s="260"/>
      <c r="AL32" s="56"/>
      <c r="AM32" s="56"/>
      <c r="AN32" s="56"/>
      <c r="AO32" s="56"/>
      <c r="AP32" s="56"/>
      <c r="AQ32" s="56"/>
      <c r="AR32" s="56"/>
      <c r="AS32" s="56"/>
      <c r="AT32" s="85"/>
      <c r="AU32" s="52"/>
      <c r="AV32" s="52"/>
      <c r="AW32" s="52"/>
      <c r="AX32" s="52"/>
      <c r="AY32" s="52"/>
      <c r="AZ32" s="52"/>
      <c r="BA32" s="52"/>
      <c r="BB32" s="52"/>
      <c r="BC32" s="52"/>
    </row>
    <row r="33" spans="1:55" x14ac:dyDescent="0.2">
      <c r="A33" s="297" t="s">
        <v>227</v>
      </c>
      <c r="B33" s="113">
        <v>135</v>
      </c>
      <c r="C33" s="114">
        <v>139</v>
      </c>
      <c r="D33" s="114">
        <v>134</v>
      </c>
      <c r="E33" s="115">
        <v>128</v>
      </c>
      <c r="F33" s="268">
        <v>134</v>
      </c>
      <c r="G33" s="266">
        <v>142</v>
      </c>
      <c r="H33" s="114">
        <v>149</v>
      </c>
      <c r="I33" s="261">
        <v>138</v>
      </c>
      <c r="J33" s="268">
        <v>133</v>
      </c>
      <c r="K33" s="114">
        <v>180</v>
      </c>
      <c r="L33" s="114">
        <v>190</v>
      </c>
      <c r="M33" s="261">
        <v>192</v>
      </c>
      <c r="N33" s="268">
        <v>188</v>
      </c>
      <c r="O33" s="114">
        <v>183</v>
      </c>
      <c r="P33" s="114">
        <v>188</v>
      </c>
      <c r="Q33" s="261">
        <v>193</v>
      </c>
      <c r="R33" s="268">
        <v>180</v>
      </c>
      <c r="S33" s="114">
        <v>198</v>
      </c>
      <c r="T33" s="114">
        <v>301</v>
      </c>
      <c r="U33" s="115">
        <v>349</v>
      </c>
      <c r="V33" s="839">
        <v>289</v>
      </c>
      <c r="W33" s="781">
        <v>276</v>
      </c>
      <c r="X33" s="114">
        <v>317</v>
      </c>
      <c r="Y33" s="261">
        <v>379</v>
      </c>
      <c r="Z33" s="839">
        <v>471</v>
      </c>
      <c r="AA33" s="1060">
        <v>514</v>
      </c>
      <c r="AB33" s="114">
        <v>592</v>
      </c>
      <c r="AC33" s="261">
        <v>569</v>
      </c>
      <c r="AD33" s="839">
        <v>541</v>
      </c>
      <c r="AE33" s="1060">
        <v>588</v>
      </c>
      <c r="AF33" s="114">
        <v>713</v>
      </c>
      <c r="AG33" s="261">
        <v>745</v>
      </c>
      <c r="AH33" s="839">
        <v>633</v>
      </c>
      <c r="AI33" s="1060">
        <v>644</v>
      </c>
      <c r="AJ33" s="114">
        <v>717</v>
      </c>
      <c r="AK33" s="261">
        <v>729</v>
      </c>
      <c r="AL33" s="427"/>
      <c r="AM33" s="427"/>
      <c r="AN33" s="427"/>
      <c r="AO33" s="427"/>
      <c r="AP33" s="427"/>
      <c r="AQ33" s="427"/>
      <c r="AR33" s="427"/>
      <c r="AS33" s="427"/>
      <c r="AT33" s="83"/>
      <c r="AU33" s="174">
        <f>SUM(B33:E33)</f>
        <v>536</v>
      </c>
      <c r="AV33" s="174">
        <f>SUM(F33:I33)</f>
        <v>563</v>
      </c>
      <c r="AW33" s="174">
        <f>SUM(J33:M33)</f>
        <v>695</v>
      </c>
      <c r="AX33" s="174">
        <f>SUM(N33:Q33)</f>
        <v>752</v>
      </c>
      <c r="AY33" s="174">
        <v>1028</v>
      </c>
      <c r="AZ33" s="174">
        <f>SUM(V33:Y33)</f>
        <v>1261</v>
      </c>
      <c r="BA33" s="174">
        <v>2146</v>
      </c>
      <c r="BB33" s="174">
        <v>2587</v>
      </c>
      <c r="BC33" s="174">
        <v>2723</v>
      </c>
    </row>
    <row r="34" spans="1:55" ht="5.25" customHeight="1" x14ac:dyDescent="0.2">
      <c r="A34" s="6"/>
      <c r="B34" s="84"/>
      <c r="C34" s="57"/>
      <c r="D34" s="57"/>
      <c r="E34" s="86"/>
      <c r="F34" s="222"/>
      <c r="G34" s="265"/>
      <c r="H34" s="57"/>
      <c r="I34" s="260"/>
      <c r="J34" s="222"/>
      <c r="K34" s="57"/>
      <c r="L34" s="57"/>
      <c r="M34" s="260"/>
      <c r="N34" s="222"/>
      <c r="O34" s="57"/>
      <c r="P34" s="57"/>
      <c r="Q34" s="260"/>
      <c r="R34" s="222"/>
      <c r="S34" s="57"/>
      <c r="T34" s="57"/>
      <c r="U34" s="86"/>
      <c r="V34" s="830"/>
      <c r="W34" s="264"/>
      <c r="X34" s="57"/>
      <c r="Y34" s="260"/>
      <c r="Z34" s="830"/>
      <c r="AA34" s="772"/>
      <c r="AB34" s="57"/>
      <c r="AC34" s="260"/>
      <c r="AD34" s="830"/>
      <c r="AE34" s="772"/>
      <c r="AF34" s="57"/>
      <c r="AG34" s="260"/>
      <c r="AH34" s="830"/>
      <c r="AI34" s="772"/>
      <c r="AJ34" s="57"/>
      <c r="AK34" s="260"/>
      <c r="AL34" s="56"/>
      <c r="AM34" s="56"/>
      <c r="AN34" s="56"/>
      <c r="AO34" s="56"/>
      <c r="AP34" s="56"/>
      <c r="AQ34" s="56"/>
      <c r="AR34" s="56"/>
      <c r="AS34" s="56"/>
      <c r="AT34" s="85"/>
      <c r="AU34" s="52"/>
      <c r="AV34" s="52"/>
      <c r="AW34" s="52"/>
      <c r="AX34" s="52"/>
      <c r="AY34" s="52"/>
      <c r="AZ34" s="52"/>
      <c r="BA34" s="52"/>
      <c r="BB34" s="52"/>
      <c r="BC34" s="52"/>
    </row>
    <row r="35" spans="1:55" x14ac:dyDescent="0.2">
      <c r="A35" s="297" t="s">
        <v>286</v>
      </c>
      <c r="B35" s="84">
        <v>155</v>
      </c>
      <c r="C35" s="57">
        <v>165</v>
      </c>
      <c r="D35" s="57">
        <v>163</v>
      </c>
      <c r="E35" s="86">
        <v>149</v>
      </c>
      <c r="F35" s="222">
        <v>141</v>
      </c>
      <c r="G35" s="265">
        <v>158</v>
      </c>
      <c r="H35" s="57">
        <v>167</v>
      </c>
      <c r="I35" s="260">
        <v>131</v>
      </c>
      <c r="J35" s="222">
        <v>138</v>
      </c>
      <c r="K35" s="57">
        <v>156</v>
      </c>
      <c r="L35" s="57">
        <v>188</v>
      </c>
      <c r="M35" s="260">
        <v>175</v>
      </c>
      <c r="N35" s="222">
        <v>153</v>
      </c>
      <c r="O35" s="57">
        <v>181</v>
      </c>
      <c r="P35" s="57">
        <v>213</v>
      </c>
      <c r="Q35" s="260">
        <v>218</v>
      </c>
      <c r="R35" s="222">
        <v>202</v>
      </c>
      <c r="S35" s="57">
        <v>235</v>
      </c>
      <c r="T35" s="57">
        <v>298</v>
      </c>
      <c r="U35" s="86">
        <v>305</v>
      </c>
      <c r="V35" s="830">
        <v>291</v>
      </c>
      <c r="W35" s="264">
        <v>303</v>
      </c>
      <c r="X35" s="57">
        <v>270</v>
      </c>
      <c r="Y35" s="260">
        <v>280</v>
      </c>
      <c r="Z35" s="830">
        <v>423</v>
      </c>
      <c r="AA35" s="772">
        <v>442</v>
      </c>
      <c r="AB35" s="57">
        <v>476</v>
      </c>
      <c r="AC35" s="260">
        <v>483</v>
      </c>
      <c r="AD35" s="830">
        <v>450</v>
      </c>
      <c r="AE35" s="772">
        <v>438</v>
      </c>
      <c r="AF35" s="57">
        <v>488</v>
      </c>
      <c r="AG35" s="260">
        <v>497</v>
      </c>
      <c r="AH35" s="830">
        <v>396</v>
      </c>
      <c r="AI35" s="772">
        <v>398</v>
      </c>
      <c r="AJ35" s="57">
        <v>511</v>
      </c>
      <c r="AK35" s="260">
        <v>487</v>
      </c>
      <c r="AL35" s="56"/>
      <c r="AM35" s="56"/>
      <c r="AN35" s="56"/>
      <c r="AO35" s="56"/>
      <c r="AP35" s="56"/>
      <c r="AQ35" s="56"/>
      <c r="AR35" s="56"/>
      <c r="AS35" s="56"/>
      <c r="AT35" s="85"/>
      <c r="AU35" s="52">
        <f>SUM(B35:E35)</f>
        <v>632</v>
      </c>
      <c r="AV35" s="52">
        <f>SUM(F35:I35)</f>
        <v>597</v>
      </c>
      <c r="AW35" s="52">
        <f>SUM(J35:M35)</f>
        <v>657</v>
      </c>
      <c r="AX35" s="52">
        <f>SUM(N35:Q35)</f>
        <v>765</v>
      </c>
      <c r="AY35" s="52">
        <v>1040</v>
      </c>
      <c r="AZ35" s="52">
        <f>SUM(V35:Y35)</f>
        <v>1144</v>
      </c>
      <c r="BA35" s="52">
        <v>1824</v>
      </c>
      <c r="BB35" s="52">
        <v>1873</v>
      </c>
      <c r="BC35" s="52">
        <v>1792</v>
      </c>
    </row>
    <row r="36" spans="1:55" ht="5.25" customHeight="1" x14ac:dyDescent="0.2">
      <c r="A36" s="6"/>
      <c r="B36" s="84"/>
      <c r="C36" s="57"/>
      <c r="D36" s="57"/>
      <c r="E36" s="86"/>
      <c r="F36" s="222"/>
      <c r="G36" s="265"/>
      <c r="H36" s="57"/>
      <c r="I36" s="260"/>
      <c r="J36" s="222"/>
      <c r="K36" s="57"/>
      <c r="L36" s="57"/>
      <c r="M36" s="260"/>
      <c r="N36" s="222"/>
      <c r="O36" s="57"/>
      <c r="P36" s="57"/>
      <c r="Q36" s="260"/>
      <c r="R36" s="222"/>
      <c r="S36" s="57"/>
      <c r="T36" s="57"/>
      <c r="U36" s="86"/>
      <c r="V36" s="830"/>
      <c r="W36" s="264"/>
      <c r="X36" s="57"/>
      <c r="Y36" s="260"/>
      <c r="Z36" s="830"/>
      <c r="AA36" s="772"/>
      <c r="AB36" s="57"/>
      <c r="AC36" s="260"/>
      <c r="AD36" s="830"/>
      <c r="AE36" s="772"/>
      <c r="AF36" s="57"/>
      <c r="AG36" s="260"/>
      <c r="AH36" s="830"/>
      <c r="AI36" s="772"/>
      <c r="AJ36" s="57"/>
      <c r="AK36" s="260"/>
      <c r="AL36" s="56"/>
      <c r="AM36" s="56"/>
      <c r="AN36" s="56"/>
      <c r="AO36" s="56"/>
      <c r="AP36" s="56"/>
      <c r="AQ36" s="56"/>
      <c r="AR36" s="56"/>
      <c r="AS36" s="56"/>
      <c r="AT36" s="85"/>
      <c r="AU36" s="52"/>
      <c r="AV36" s="52"/>
      <c r="AW36" s="52"/>
      <c r="AX36" s="52"/>
      <c r="AY36" s="52"/>
      <c r="AZ36" s="52"/>
      <c r="BA36" s="52"/>
      <c r="BB36" s="52"/>
      <c r="BC36" s="52"/>
    </row>
    <row r="37" spans="1:55" ht="13.5" thickBot="1" x14ac:dyDescent="0.25">
      <c r="A37" s="23" t="s">
        <v>18</v>
      </c>
      <c r="B37" s="126">
        <v>631</v>
      </c>
      <c r="C37" s="127">
        <v>652</v>
      </c>
      <c r="D37" s="127">
        <v>649</v>
      </c>
      <c r="E37" s="128">
        <v>652</v>
      </c>
      <c r="F37" s="269">
        <v>669</v>
      </c>
      <c r="G37" s="267">
        <v>711</v>
      </c>
      <c r="H37" s="127">
        <v>665</v>
      </c>
      <c r="I37" s="262">
        <v>608</v>
      </c>
      <c r="J37" s="269">
        <v>646</v>
      </c>
      <c r="K37" s="127">
        <v>741</v>
      </c>
      <c r="L37" s="127">
        <v>804</v>
      </c>
      <c r="M37" s="262">
        <v>785</v>
      </c>
      <c r="N37" s="269">
        <v>776</v>
      </c>
      <c r="O37" s="127">
        <v>878</v>
      </c>
      <c r="P37" s="127">
        <v>922</v>
      </c>
      <c r="Q37" s="262">
        <v>957</v>
      </c>
      <c r="R37" s="269">
        <v>912</v>
      </c>
      <c r="S37" s="127">
        <v>988</v>
      </c>
      <c r="T37" s="127">
        <v>1139</v>
      </c>
      <c r="U37" s="128">
        <v>1169</v>
      </c>
      <c r="V37" s="849">
        <v>1104</v>
      </c>
      <c r="W37" s="774">
        <v>1146</v>
      </c>
      <c r="X37" s="127">
        <v>1164</v>
      </c>
      <c r="Y37" s="262">
        <v>1306</v>
      </c>
      <c r="Z37" s="849">
        <v>1911</v>
      </c>
      <c r="AA37" s="1061">
        <v>2014</v>
      </c>
      <c r="AB37" s="127">
        <v>2099</v>
      </c>
      <c r="AC37" s="262">
        <v>2062</v>
      </c>
      <c r="AD37" s="849">
        <v>2011</v>
      </c>
      <c r="AE37" s="1061">
        <v>2098</v>
      </c>
      <c r="AF37" s="127">
        <v>2288</v>
      </c>
      <c r="AG37" s="262">
        <v>2348</v>
      </c>
      <c r="AH37" s="849">
        <v>2166</v>
      </c>
      <c r="AI37" s="1061">
        <v>2193</v>
      </c>
      <c r="AJ37" s="127">
        <v>2351</v>
      </c>
      <c r="AK37" s="262">
        <v>2312</v>
      </c>
      <c r="AL37" s="192"/>
      <c r="AM37" s="192"/>
      <c r="AN37" s="192"/>
      <c r="AO37" s="192"/>
      <c r="AP37" s="192"/>
      <c r="AQ37" s="192"/>
      <c r="AR37" s="192"/>
      <c r="AS37" s="192"/>
      <c r="AT37" s="85"/>
      <c r="AU37" s="129">
        <f>SUM(AU29:AU35)</f>
        <v>2584</v>
      </c>
      <c r="AV37" s="129">
        <f>SUM(AV29:AV35)</f>
        <v>2653</v>
      </c>
      <c r="AW37" s="129">
        <f>SUM(AW29:AW35)</f>
        <v>2976</v>
      </c>
      <c r="AX37" s="129">
        <v>3533</v>
      </c>
      <c r="AY37" s="129">
        <v>4208</v>
      </c>
      <c r="AZ37" s="129">
        <f>SUM(V37:Y37)</f>
        <v>4720</v>
      </c>
      <c r="BA37" s="129">
        <v>8086</v>
      </c>
      <c r="BB37" s="129">
        <v>8745</v>
      </c>
      <c r="BC37" s="129">
        <v>9022</v>
      </c>
    </row>
    <row r="38" spans="1:55" x14ac:dyDescent="0.2">
      <c r="AA38" s="144"/>
      <c r="AE38" s="144"/>
      <c r="AI38" s="144"/>
    </row>
    <row r="39" spans="1:55" s="2" customFormat="1" ht="14.25" x14ac:dyDescent="0.2">
      <c r="A39" s="688" t="s">
        <v>228</v>
      </c>
      <c r="H39" s="178"/>
      <c r="I39" s="178"/>
      <c r="L39" s="178"/>
      <c r="M39" s="178"/>
      <c r="P39" s="178"/>
      <c r="Q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</row>
    <row r="40" spans="1:55" s="2" customFormat="1" ht="15.75" thickBot="1" x14ac:dyDescent="0.3">
      <c r="A40" s="1" t="s">
        <v>139</v>
      </c>
      <c r="H40" s="178"/>
      <c r="I40" s="178"/>
      <c r="L40" s="178"/>
      <c r="M40" s="178"/>
      <c r="P40" s="178"/>
      <c r="Q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</row>
    <row r="41" spans="1:55" s="2" customFormat="1" ht="13.5" thickBot="1" x14ac:dyDescent="0.25">
      <c r="A41" s="13" t="s">
        <v>7</v>
      </c>
      <c r="B41" s="14" t="s">
        <v>8</v>
      </c>
      <c r="C41" s="28" t="s">
        <v>1</v>
      </c>
      <c r="D41" s="28" t="s">
        <v>2</v>
      </c>
      <c r="E41" s="29" t="s">
        <v>19</v>
      </c>
      <c r="F41" s="183" t="s">
        <v>112</v>
      </c>
      <c r="G41" s="263" t="s">
        <v>120</v>
      </c>
      <c r="H41" s="270" t="s">
        <v>128</v>
      </c>
      <c r="I41" s="184" t="s">
        <v>129</v>
      </c>
      <c r="J41" s="183" t="s">
        <v>136</v>
      </c>
      <c r="K41" s="270" t="s">
        <v>140</v>
      </c>
      <c r="L41" s="270" t="s">
        <v>141</v>
      </c>
      <c r="M41" s="184" t="s">
        <v>142</v>
      </c>
      <c r="N41" s="474" t="s">
        <v>209</v>
      </c>
      <c r="O41" s="270" t="s">
        <v>210</v>
      </c>
      <c r="P41" s="270" t="s">
        <v>211</v>
      </c>
      <c r="Q41" s="184" t="s">
        <v>212</v>
      </c>
      <c r="R41" s="474" t="s">
        <v>219</v>
      </c>
      <c r="S41" s="475" t="s">
        <v>220</v>
      </c>
      <c r="T41" s="475" t="s">
        <v>221</v>
      </c>
      <c r="U41" s="180" t="s">
        <v>222</v>
      </c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859"/>
      <c r="AK41" s="859"/>
      <c r="AL41" s="859"/>
      <c r="AM41" s="859"/>
      <c r="AN41" s="859"/>
      <c r="AO41" s="859"/>
      <c r="AP41" s="859"/>
      <c r="AQ41" s="859"/>
      <c r="AR41" s="859"/>
      <c r="AS41" s="859"/>
      <c r="AT41" s="3"/>
      <c r="AU41" s="15">
        <v>2010</v>
      </c>
      <c r="AV41" s="15">
        <v>2011</v>
      </c>
      <c r="AW41" s="15">
        <v>2012</v>
      </c>
      <c r="AX41" s="15">
        <v>2013</v>
      </c>
      <c r="AY41" s="15">
        <v>2014</v>
      </c>
      <c r="AZ41" s="881"/>
      <c r="BA41" s="881"/>
      <c r="BB41" s="881"/>
      <c r="BC41" s="881"/>
    </row>
    <row r="42" spans="1:55" s="2" customFormat="1" x14ac:dyDescent="0.2">
      <c r="A42" s="6" t="s">
        <v>16</v>
      </c>
      <c r="B42" s="84">
        <v>228</v>
      </c>
      <c r="C42" s="57">
        <v>230</v>
      </c>
      <c r="D42" s="57">
        <v>230</v>
      </c>
      <c r="E42" s="86">
        <v>243</v>
      </c>
      <c r="F42" s="226">
        <v>238</v>
      </c>
      <c r="G42" s="264">
        <v>251</v>
      </c>
      <c r="H42" s="57">
        <v>223</v>
      </c>
      <c r="I42" s="260">
        <v>218</v>
      </c>
      <c r="J42" s="226">
        <v>229</v>
      </c>
      <c r="K42" s="57">
        <v>244</v>
      </c>
      <c r="L42" s="57">
        <v>239</v>
      </c>
      <c r="M42" s="260">
        <v>227</v>
      </c>
      <c r="N42" s="226">
        <v>230</v>
      </c>
      <c r="O42" s="57">
        <v>253</v>
      </c>
      <c r="P42" s="57">
        <v>261</v>
      </c>
      <c r="Q42" s="260">
        <v>275</v>
      </c>
      <c r="R42" s="226">
        <v>276</v>
      </c>
      <c r="S42" s="57">
        <v>288</v>
      </c>
      <c r="T42" s="57">
        <v>288</v>
      </c>
      <c r="U42" s="86">
        <v>292</v>
      </c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85"/>
      <c r="AU42" s="52">
        <f>SUM(B42:E42)</f>
        <v>931</v>
      </c>
      <c r="AV42" s="52">
        <f>SUM(F42:I42)</f>
        <v>930</v>
      </c>
      <c r="AW42" s="52">
        <f>SUM(J42:M42)</f>
        <v>939</v>
      </c>
      <c r="AX42" s="52">
        <v>1019</v>
      </c>
      <c r="AY42" s="52">
        <v>1144</v>
      </c>
      <c r="AZ42" s="56"/>
      <c r="BA42" s="56"/>
      <c r="BB42" s="56"/>
      <c r="BC42" s="56"/>
    </row>
    <row r="43" spans="1:55" s="2" customFormat="1" ht="7.5" customHeight="1" x14ac:dyDescent="0.2">
      <c r="A43" s="6"/>
      <c r="B43" s="84"/>
      <c r="C43" s="57"/>
      <c r="D43" s="57"/>
      <c r="E43" s="86"/>
      <c r="F43" s="226"/>
      <c r="G43" s="264"/>
      <c r="H43" s="57"/>
      <c r="I43" s="260"/>
      <c r="J43" s="226"/>
      <c r="K43" s="57"/>
      <c r="L43" s="57"/>
      <c r="M43" s="260"/>
      <c r="N43" s="226"/>
      <c r="O43" s="57"/>
      <c r="P43" s="57"/>
      <c r="Q43" s="260"/>
      <c r="R43" s="226"/>
      <c r="S43" s="57"/>
      <c r="T43" s="57"/>
      <c r="U43" s="8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85"/>
      <c r="AU43" s="52"/>
      <c r="AV43" s="52"/>
      <c r="AW43" s="52"/>
      <c r="AX43" s="52"/>
      <c r="AY43" s="52"/>
      <c r="AZ43" s="56"/>
      <c r="BA43" s="56"/>
      <c r="BB43" s="56"/>
      <c r="BC43" s="56"/>
    </row>
    <row r="44" spans="1:55" s="2" customFormat="1" x14ac:dyDescent="0.2">
      <c r="A44" s="6" t="s">
        <v>17</v>
      </c>
      <c r="B44" s="84">
        <v>135</v>
      </c>
      <c r="C44" s="57">
        <v>145</v>
      </c>
      <c r="D44" s="57">
        <v>148</v>
      </c>
      <c r="E44" s="86">
        <v>161</v>
      </c>
      <c r="F44" s="222">
        <v>189</v>
      </c>
      <c r="G44" s="265">
        <v>194</v>
      </c>
      <c r="H44" s="57">
        <v>160</v>
      </c>
      <c r="I44" s="260">
        <v>155</v>
      </c>
      <c r="J44" s="222">
        <v>187</v>
      </c>
      <c r="K44" s="57">
        <v>234</v>
      </c>
      <c r="L44" s="57">
        <v>275</v>
      </c>
      <c r="M44" s="260">
        <v>290</v>
      </c>
      <c r="N44" s="222">
        <v>300</v>
      </c>
      <c r="O44" s="57">
        <v>339</v>
      </c>
      <c r="P44" s="57">
        <v>329</v>
      </c>
      <c r="Q44" s="260">
        <v>329</v>
      </c>
      <c r="R44" s="222">
        <v>319</v>
      </c>
      <c r="S44" s="57">
        <v>343</v>
      </c>
      <c r="T44" s="57">
        <v>396</v>
      </c>
      <c r="U44" s="86">
        <v>411</v>
      </c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85"/>
      <c r="AU44" s="52">
        <f>SUM(B44:E44)</f>
        <v>589</v>
      </c>
      <c r="AV44" s="52">
        <f>SUM(F44:I44)</f>
        <v>698</v>
      </c>
      <c r="AW44" s="52">
        <f>SUM(J44:M44)</f>
        <v>986</v>
      </c>
      <c r="AX44" s="52">
        <v>1297</v>
      </c>
      <c r="AY44" s="52">
        <v>1469</v>
      </c>
      <c r="AZ44" s="56"/>
      <c r="BA44" s="56"/>
      <c r="BB44" s="56"/>
      <c r="BC44" s="56"/>
    </row>
    <row r="45" spans="1:55" s="2" customFormat="1" ht="7.5" customHeight="1" x14ac:dyDescent="0.2">
      <c r="A45" s="6"/>
      <c r="B45" s="84"/>
      <c r="C45" s="57"/>
      <c r="D45" s="57"/>
      <c r="E45" s="86"/>
      <c r="F45" s="222"/>
      <c r="G45" s="265"/>
      <c r="H45" s="57"/>
      <c r="I45" s="260"/>
      <c r="J45" s="222"/>
      <c r="K45" s="57"/>
      <c r="L45" s="57"/>
      <c r="M45" s="260"/>
      <c r="N45" s="222"/>
      <c r="O45" s="57"/>
      <c r="P45" s="57"/>
      <c r="Q45" s="260"/>
      <c r="R45" s="222"/>
      <c r="S45" s="57"/>
      <c r="T45" s="57"/>
      <c r="U45" s="8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85"/>
      <c r="AU45" s="52"/>
      <c r="AV45" s="52"/>
      <c r="AW45" s="52"/>
      <c r="AX45" s="52"/>
      <c r="AY45" s="52"/>
      <c r="AZ45" s="56"/>
      <c r="BA45" s="56"/>
      <c r="BB45" s="56"/>
      <c r="BC45" s="56"/>
    </row>
    <row r="46" spans="1:55" s="2" customFormat="1" x14ac:dyDescent="0.2">
      <c r="A46" s="297" t="s">
        <v>199</v>
      </c>
      <c r="B46" s="113">
        <v>173</v>
      </c>
      <c r="C46" s="114">
        <v>171</v>
      </c>
      <c r="D46" s="114">
        <v>169</v>
      </c>
      <c r="E46" s="115">
        <v>159</v>
      </c>
      <c r="F46" s="268">
        <v>146</v>
      </c>
      <c r="G46" s="266">
        <v>166</v>
      </c>
      <c r="H46" s="114">
        <v>183</v>
      </c>
      <c r="I46" s="261">
        <v>160</v>
      </c>
      <c r="J46" s="268">
        <v>145</v>
      </c>
      <c r="K46" s="114">
        <v>156</v>
      </c>
      <c r="L46" s="114">
        <v>171</v>
      </c>
      <c r="M46" s="261">
        <v>162</v>
      </c>
      <c r="N46" s="268">
        <v>153</v>
      </c>
      <c r="O46" s="114">
        <v>180</v>
      </c>
      <c r="P46" s="114">
        <v>202</v>
      </c>
      <c r="Q46" s="261">
        <v>194</v>
      </c>
      <c r="R46" s="268">
        <v>182</v>
      </c>
      <c r="S46" s="114">
        <v>210</v>
      </c>
      <c r="T46" s="114">
        <v>238</v>
      </c>
      <c r="U46" s="115">
        <v>253</v>
      </c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83"/>
      <c r="AU46" s="174">
        <f>SUM(B46:E46)</f>
        <v>672</v>
      </c>
      <c r="AV46" s="174">
        <f>SUM(F46:I46)</f>
        <v>655</v>
      </c>
      <c r="AW46" s="174">
        <f>SUM(J46:M46)</f>
        <v>634</v>
      </c>
      <c r="AX46" s="174">
        <v>729</v>
      </c>
      <c r="AY46" s="174">
        <v>883</v>
      </c>
      <c r="AZ46" s="427"/>
      <c r="BA46" s="427"/>
      <c r="BB46" s="427"/>
      <c r="BC46" s="427"/>
    </row>
    <row r="47" spans="1:55" s="2" customFormat="1" ht="7.5" customHeight="1" x14ac:dyDescent="0.2">
      <c r="A47" s="6"/>
      <c r="B47" s="84"/>
      <c r="C47" s="57"/>
      <c r="D47" s="57"/>
      <c r="E47" s="86"/>
      <c r="F47" s="222"/>
      <c r="G47" s="265"/>
      <c r="H47" s="57"/>
      <c r="I47" s="260"/>
      <c r="J47" s="222"/>
      <c r="K47" s="57"/>
      <c r="L47" s="57"/>
      <c r="M47" s="260"/>
      <c r="N47" s="222"/>
      <c r="O47" s="57"/>
      <c r="P47" s="57"/>
      <c r="Q47" s="260"/>
      <c r="R47" s="222"/>
      <c r="S47" s="57"/>
      <c r="T47" s="57"/>
      <c r="U47" s="8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85"/>
      <c r="AU47" s="52"/>
      <c r="AV47" s="52"/>
      <c r="AW47" s="52"/>
      <c r="AX47" s="52"/>
      <c r="AY47" s="52"/>
      <c r="AZ47" s="56"/>
      <c r="BA47" s="56"/>
      <c r="BB47" s="56"/>
      <c r="BC47" s="56"/>
    </row>
    <row r="48" spans="1:55" s="2" customFormat="1" x14ac:dyDescent="0.2">
      <c r="A48" s="297" t="s">
        <v>200</v>
      </c>
      <c r="B48" s="84">
        <v>95</v>
      </c>
      <c r="C48" s="57">
        <v>106</v>
      </c>
      <c r="D48" s="57">
        <v>102</v>
      </c>
      <c r="E48" s="86">
        <v>89</v>
      </c>
      <c r="F48" s="222">
        <v>96</v>
      </c>
      <c r="G48" s="265">
        <v>100</v>
      </c>
      <c r="H48" s="57">
        <v>99</v>
      </c>
      <c r="I48" s="260">
        <v>75</v>
      </c>
      <c r="J48" s="222">
        <v>85</v>
      </c>
      <c r="K48" s="57">
        <v>107</v>
      </c>
      <c r="L48" s="57">
        <v>119</v>
      </c>
      <c r="M48" s="260">
        <v>106</v>
      </c>
      <c r="N48" s="222">
        <v>93</v>
      </c>
      <c r="O48" s="57">
        <v>106</v>
      </c>
      <c r="P48" s="57">
        <v>130</v>
      </c>
      <c r="Q48" s="260">
        <v>159</v>
      </c>
      <c r="R48" s="222">
        <v>135</v>
      </c>
      <c r="S48" s="57">
        <v>147</v>
      </c>
      <c r="T48" s="57">
        <v>217</v>
      </c>
      <c r="U48" s="86">
        <v>213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85"/>
      <c r="AU48" s="52">
        <f>SUM(B48:E48)</f>
        <v>392</v>
      </c>
      <c r="AV48" s="52">
        <f>SUM(F48:I48)</f>
        <v>370</v>
      </c>
      <c r="AW48" s="52">
        <f>SUM(J48:M48)</f>
        <v>417</v>
      </c>
      <c r="AX48" s="52">
        <v>488</v>
      </c>
      <c r="AY48" s="52">
        <v>712</v>
      </c>
      <c r="AZ48" s="56"/>
      <c r="BA48" s="56"/>
      <c r="BB48" s="56"/>
      <c r="BC48" s="56"/>
    </row>
    <row r="49" spans="1:55" s="2" customFormat="1" ht="5.25" customHeight="1" x14ac:dyDescent="0.2">
      <c r="A49" s="6"/>
      <c r="B49" s="84"/>
      <c r="C49" s="57"/>
      <c r="D49" s="57"/>
      <c r="E49" s="86"/>
      <c r="F49" s="222"/>
      <c r="G49" s="265"/>
      <c r="H49" s="57"/>
      <c r="I49" s="260"/>
      <c r="J49" s="222"/>
      <c r="K49" s="57"/>
      <c r="L49" s="57"/>
      <c r="M49" s="260"/>
      <c r="N49" s="222"/>
      <c r="O49" s="57"/>
      <c r="P49" s="57"/>
      <c r="Q49" s="260"/>
      <c r="R49" s="222"/>
      <c r="S49" s="57"/>
      <c r="T49" s="57"/>
      <c r="U49" s="8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85"/>
      <c r="AU49" s="52"/>
      <c r="AV49" s="52"/>
      <c r="AW49" s="52"/>
      <c r="AX49" s="52"/>
      <c r="AY49" s="52"/>
      <c r="AZ49" s="56"/>
      <c r="BA49" s="56"/>
      <c r="BB49" s="56"/>
      <c r="BC49" s="56"/>
    </row>
    <row r="50" spans="1:55" s="2" customFormat="1" ht="13.5" thickBot="1" x14ac:dyDescent="0.25">
      <c r="A50" s="23" t="s">
        <v>18</v>
      </c>
      <c r="B50" s="126">
        <f>SUM(B42:B48)</f>
        <v>631</v>
      </c>
      <c r="C50" s="127">
        <f t="shared" ref="C50:M50" si="6">SUM(C42:C48)</f>
        <v>652</v>
      </c>
      <c r="D50" s="127">
        <f t="shared" si="6"/>
        <v>649</v>
      </c>
      <c r="E50" s="128">
        <f t="shared" si="6"/>
        <v>652</v>
      </c>
      <c r="F50" s="269">
        <f t="shared" si="6"/>
        <v>669</v>
      </c>
      <c r="G50" s="267">
        <f t="shared" si="6"/>
        <v>711</v>
      </c>
      <c r="H50" s="127">
        <f t="shared" si="6"/>
        <v>665</v>
      </c>
      <c r="I50" s="262">
        <f t="shared" si="6"/>
        <v>608</v>
      </c>
      <c r="J50" s="269">
        <f t="shared" si="6"/>
        <v>646</v>
      </c>
      <c r="K50" s="127">
        <f t="shared" si="6"/>
        <v>741</v>
      </c>
      <c r="L50" s="127">
        <f t="shared" si="6"/>
        <v>804</v>
      </c>
      <c r="M50" s="262">
        <f t="shared" si="6"/>
        <v>785</v>
      </c>
      <c r="N50" s="269">
        <v>776</v>
      </c>
      <c r="O50" s="127">
        <v>878</v>
      </c>
      <c r="P50" s="127">
        <v>922</v>
      </c>
      <c r="Q50" s="262">
        <v>957</v>
      </c>
      <c r="R50" s="269">
        <v>912</v>
      </c>
      <c r="S50" s="127">
        <v>988</v>
      </c>
      <c r="T50" s="127">
        <v>1139</v>
      </c>
      <c r="U50" s="128">
        <v>1169</v>
      </c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85"/>
      <c r="AU50" s="129">
        <f>SUM(AU42:AU48)</f>
        <v>2584</v>
      </c>
      <c r="AV50" s="129">
        <f>SUM(AV42:AV48)</f>
        <v>2653</v>
      </c>
      <c r="AW50" s="129">
        <f>SUM(AW42:AW48)</f>
        <v>2976</v>
      </c>
      <c r="AX50" s="129">
        <v>3533</v>
      </c>
      <c r="AY50" s="129">
        <v>4208</v>
      </c>
      <c r="AZ50" s="192"/>
      <c r="BA50" s="192"/>
      <c r="BB50" s="192"/>
      <c r="BC50" s="192"/>
    </row>
    <row r="51" spans="1:55" x14ac:dyDescent="0.2">
      <c r="Y51" s="179"/>
      <c r="AC51" s="179"/>
      <c r="AG51" s="179"/>
      <c r="AK51" s="179"/>
      <c r="AL51" s="179"/>
      <c r="AM51" s="179"/>
      <c r="AN51" s="179"/>
      <c r="AO51" s="179"/>
      <c r="AP51" s="179"/>
      <c r="AQ51" s="179"/>
      <c r="AR51" s="179"/>
      <c r="AS51" s="179"/>
      <c r="AZ51" s="179"/>
      <c r="BA51" s="179"/>
      <c r="BB51" s="179"/>
      <c r="BC51" s="179"/>
    </row>
  </sheetData>
  <customSheetViews>
    <customSheetView guid="{8A3FF670-BD86-44B8-80D6-F16ECD9AAB7E}" showPageBreaks="1">
      <selection activeCell="D37" sqref="D37"/>
      <pageMargins left="0.7" right="0.7" top="0.75" bottom="0.75" header="0.3" footer="0.3"/>
      <pageSetup scale="79" orientation="landscape" verticalDpi="1200" r:id="rId1"/>
    </customSheetView>
    <customSheetView guid="{3AEE86E9-9A50-484E-B189-6F484AA443A0}" topLeftCell="D1">
      <selection activeCell="P34" sqref="P34"/>
      <pageMargins left="0.7" right="0.7" top="0.75" bottom="0.75" header="0.3" footer="0.3"/>
      <pageSetup scale="79" orientation="landscape" verticalDpi="1200" r:id="rId2"/>
    </customSheetView>
  </customSheetViews>
  <phoneticPr fontId="15" type="noConversion"/>
  <pageMargins left="0.2" right="0.2" top="0.5" bottom="0.5" header="0" footer="0"/>
  <pageSetup scale="32" orientation="portrait" verticalDpi="1200" r:id="rId3"/>
  <ignoredErrors>
    <ignoredError sqref="AU18 AU19:AU21 AV18:AV21 AW18:AW21 AU22:AU24 AW22:AW24 AV22:AV24 AU29:AX29 AU31:AX31 AU33:AX33 AU35:AX35 AU42:AU49 AV42:AV50 AW42:AW50 AZ29:AZ37 AZ20 BA5:BB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H139"/>
  <sheetViews>
    <sheetView zoomScaleNormal="100" workbookViewId="0">
      <pane xSplit="1" ySplit="4" topLeftCell="AD41" activePane="bottomRight" state="frozen"/>
      <selection activeCell="D31" sqref="D31"/>
      <selection pane="topRight" activeCell="D31" sqref="D31"/>
      <selection pane="bottomLeft" activeCell="D31" sqref="D31"/>
      <selection pane="bottomRight" activeCell="AX35" sqref="AX35"/>
    </sheetView>
  </sheetViews>
  <sheetFormatPr defaultRowHeight="12.75" outlineLevelCol="1" x14ac:dyDescent="0.2"/>
  <cols>
    <col min="1" max="1" width="41.5703125" customWidth="1"/>
    <col min="2" max="5" width="9.140625" style="272" hidden="1" customWidth="1"/>
    <col min="6" max="9" width="9.140625" style="272" customWidth="1"/>
    <col min="10" max="10" width="9.140625" customWidth="1"/>
    <col min="11" max="11" width="9.140625" style="272" customWidth="1"/>
    <col min="12" max="12" width="9.140625" customWidth="1"/>
    <col min="13" max="13" width="9.140625" style="272" customWidth="1"/>
    <col min="14" max="23" width="9.140625" style="272" customWidth="1" outlineLevel="1"/>
    <col min="24" max="24" width="9.140625" style="144" customWidth="1" outlineLevel="1"/>
    <col min="25" max="25" width="9.140625" style="272" customWidth="1" outlineLevel="1"/>
    <col min="26" max="26" width="3.140625" style="272" customWidth="1" outlineLevel="1"/>
    <col min="27" max="35" width="9.140625" style="272" customWidth="1" outlineLevel="1"/>
    <col min="36" max="36" width="9.140625" style="144" customWidth="1" outlineLevel="1"/>
    <col min="37" max="39" width="9.140625" style="272" customWidth="1" outlineLevel="1"/>
    <col min="40" max="40" width="9" style="144" customWidth="1" outlineLevel="1"/>
    <col min="41" max="43" width="9.140625" style="272" customWidth="1" outlineLevel="1"/>
    <col min="44" max="44" width="9" style="144" hidden="1" customWidth="1" outlineLevel="1"/>
    <col min="45" max="46" width="9.140625" style="272" hidden="1" customWidth="1" outlineLevel="1"/>
    <col min="47" max="47" width="2.42578125" customWidth="1"/>
    <col min="48" max="48" width="2.7109375" style="272" customWidth="1"/>
    <col min="49" max="49" width="9.140625" style="272" hidden="1" customWidth="1"/>
    <col min="50" max="52" width="9.140625" style="272" customWidth="1"/>
    <col min="53" max="54" width="9.140625" customWidth="1"/>
    <col min="55" max="58" width="9.140625" style="272" customWidth="1"/>
    <col min="59" max="59" width="0" style="272" hidden="1" customWidth="1"/>
  </cols>
  <sheetData>
    <row r="1" spans="1:60" s="321" customFormat="1" ht="15" x14ac:dyDescent="0.25">
      <c r="A1" s="281" t="s">
        <v>0</v>
      </c>
      <c r="X1" s="282"/>
      <c r="AJ1" s="282"/>
      <c r="AN1" s="282"/>
      <c r="AR1" s="282"/>
    </row>
    <row r="2" spans="1:60" s="321" customFormat="1" ht="15.75" thickBot="1" x14ac:dyDescent="0.3">
      <c r="A2" s="281" t="s">
        <v>117</v>
      </c>
      <c r="B2" s="282"/>
      <c r="X2" s="282"/>
      <c r="AJ2" s="282"/>
      <c r="AN2" s="282"/>
      <c r="AR2" s="282"/>
    </row>
    <row r="3" spans="1:60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28" t="s">
        <v>141</v>
      </c>
      <c r="M3" s="29" t="s">
        <v>142</v>
      </c>
      <c r="N3" s="355" t="s">
        <v>209</v>
      </c>
      <c r="O3" s="298" t="s">
        <v>210</v>
      </c>
      <c r="P3" s="270" t="s">
        <v>211</v>
      </c>
      <c r="Q3" s="180" t="s">
        <v>212</v>
      </c>
      <c r="R3" s="355" t="s">
        <v>219</v>
      </c>
      <c r="S3" s="298" t="s">
        <v>220</v>
      </c>
      <c r="T3" s="270" t="s">
        <v>221</v>
      </c>
      <c r="U3" s="180" t="s">
        <v>222</v>
      </c>
      <c r="V3" s="355" t="s">
        <v>235</v>
      </c>
      <c r="W3" s="180" t="s">
        <v>236</v>
      </c>
      <c r="X3" s="970" t="s">
        <v>237</v>
      </c>
      <c r="Y3" s="180" t="s">
        <v>238</v>
      </c>
      <c r="Z3" s="298"/>
      <c r="AA3" s="355" t="s">
        <v>280</v>
      </c>
      <c r="AB3" s="180" t="s">
        <v>281</v>
      </c>
      <c r="AC3" s="270" t="s">
        <v>282</v>
      </c>
      <c r="AD3" s="180" t="s">
        <v>283</v>
      </c>
      <c r="AE3" s="474" t="s">
        <v>319</v>
      </c>
      <c r="AF3" s="475" t="s">
        <v>320</v>
      </c>
      <c r="AG3" s="475" t="s">
        <v>321</v>
      </c>
      <c r="AH3" s="180" t="s">
        <v>322</v>
      </c>
      <c r="AI3" s="474" t="s">
        <v>323</v>
      </c>
      <c r="AJ3" s="1062" t="s">
        <v>324</v>
      </c>
      <c r="AK3" s="475" t="s">
        <v>325</v>
      </c>
      <c r="AL3" s="180" t="s">
        <v>326</v>
      </c>
      <c r="AM3" s="474" t="s">
        <v>346</v>
      </c>
      <c r="AN3" s="1062" t="s">
        <v>355</v>
      </c>
      <c r="AO3" s="475" t="s">
        <v>356</v>
      </c>
      <c r="AP3" s="180" t="s">
        <v>357</v>
      </c>
      <c r="AQ3" s="474" t="s">
        <v>362</v>
      </c>
      <c r="AR3" s="1062" t="s">
        <v>363</v>
      </c>
      <c r="AS3" s="475" t="s">
        <v>364</v>
      </c>
      <c r="AT3" s="180" t="s">
        <v>365</v>
      </c>
      <c r="AV3" s="3"/>
      <c r="AW3" s="474">
        <v>2010</v>
      </c>
      <c r="AX3" s="270">
        <v>2011</v>
      </c>
      <c r="AY3" s="180">
        <v>2012</v>
      </c>
      <c r="AZ3" s="180">
        <v>2013</v>
      </c>
      <c r="BA3" s="699">
        <v>2014</v>
      </c>
      <c r="BB3" s="699">
        <v>2015</v>
      </c>
      <c r="BC3" s="699">
        <v>2016</v>
      </c>
      <c r="BD3" s="699">
        <v>2017</v>
      </c>
      <c r="BE3" s="699">
        <v>2018</v>
      </c>
      <c r="BF3" s="699">
        <v>2019</v>
      </c>
      <c r="BG3" s="699">
        <v>2020</v>
      </c>
    </row>
    <row r="4" spans="1:60" x14ac:dyDescent="0.2">
      <c r="B4" s="41"/>
      <c r="C4" s="344"/>
      <c r="D4" s="344"/>
      <c r="F4" s="41"/>
      <c r="G4" s="344"/>
      <c r="H4" s="344"/>
      <c r="J4" s="356"/>
      <c r="K4" s="179"/>
      <c r="L4" s="344"/>
      <c r="M4" s="440"/>
      <c r="N4" s="356"/>
      <c r="O4" s="179"/>
      <c r="P4" s="344"/>
      <c r="Q4" s="440"/>
      <c r="R4" s="356"/>
      <c r="S4" s="179"/>
      <c r="T4" s="344"/>
      <c r="U4" s="440"/>
      <c r="V4" s="356"/>
      <c r="W4" s="179"/>
      <c r="X4" s="971"/>
      <c r="Y4" s="440"/>
      <c r="Z4" s="179"/>
      <c r="AA4" s="356"/>
      <c r="AB4" s="179"/>
      <c r="AC4" s="344"/>
      <c r="AD4" s="440"/>
      <c r="AE4" s="356"/>
      <c r="AF4" s="179"/>
      <c r="AG4" s="344"/>
      <c r="AH4" s="440"/>
      <c r="AI4" s="356"/>
      <c r="AJ4" s="1132"/>
      <c r="AK4" s="344"/>
      <c r="AL4" s="440"/>
      <c r="AM4" s="356"/>
      <c r="AN4" s="1132"/>
      <c r="AO4" s="344"/>
      <c r="AP4" s="440"/>
      <c r="AQ4" s="356"/>
      <c r="AR4" s="1132"/>
      <c r="AS4" s="344"/>
      <c r="AT4" s="440"/>
      <c r="AW4" s="497"/>
      <c r="AX4" s="497"/>
      <c r="AY4" s="332"/>
      <c r="AZ4" s="332"/>
      <c r="BA4" s="381"/>
      <c r="BB4" s="381"/>
      <c r="BC4" s="381"/>
      <c r="BD4" s="381"/>
      <c r="BE4" s="381"/>
      <c r="BF4" s="381"/>
      <c r="BG4" s="381"/>
    </row>
    <row r="5" spans="1:60" x14ac:dyDescent="0.2">
      <c r="A5" s="304" t="s">
        <v>9</v>
      </c>
      <c r="B5" s="322">
        <v>1085</v>
      </c>
      <c r="C5" s="345">
        <v>1119</v>
      </c>
      <c r="D5" s="345">
        <v>1120</v>
      </c>
      <c r="E5" s="317">
        <v>1078</v>
      </c>
      <c r="F5" s="322">
        <v>1082</v>
      </c>
      <c r="G5" s="345">
        <v>1121</v>
      </c>
      <c r="H5" s="345">
        <v>1060</v>
      </c>
      <c r="I5" s="317">
        <v>931</v>
      </c>
      <c r="J5" s="357">
        <v>978</v>
      </c>
      <c r="K5" s="320">
        <v>1094</v>
      </c>
      <c r="L5" s="345">
        <v>1170</v>
      </c>
      <c r="M5" s="441">
        <v>1116</v>
      </c>
      <c r="N5" s="357">
        <v>1085</v>
      </c>
      <c r="O5" s="320">
        <v>1188</v>
      </c>
      <c r="P5" s="345">
        <v>1249</v>
      </c>
      <c r="Q5" s="441">
        <v>1293</v>
      </c>
      <c r="R5" s="357">
        <v>1246</v>
      </c>
      <c r="S5" s="320">
        <v>1349</v>
      </c>
      <c r="T5" s="345">
        <v>1515</v>
      </c>
      <c r="U5" s="441">
        <v>1537</v>
      </c>
      <c r="V5" s="357">
        <v>1467</v>
      </c>
      <c r="W5" s="320">
        <v>1506</v>
      </c>
      <c r="X5" s="972">
        <v>1522</v>
      </c>
      <c r="Y5" s="441">
        <v>1606</v>
      </c>
      <c r="Z5" s="320"/>
      <c r="AA5" s="357">
        <v>2224</v>
      </c>
      <c r="AB5" s="320">
        <v>2365</v>
      </c>
      <c r="AC5" s="345">
        <v>2469</v>
      </c>
      <c r="AD5" s="441">
        <v>2440</v>
      </c>
      <c r="AE5" s="357">
        <v>2211</v>
      </c>
      <c r="AF5" s="320">
        <v>2202</v>
      </c>
      <c r="AG5" s="345">
        <v>2387</v>
      </c>
      <c r="AH5" s="441">
        <v>2456</v>
      </c>
      <c r="AI5" s="357">
        <v>2269</v>
      </c>
      <c r="AJ5" s="990">
        <v>2290</v>
      </c>
      <c r="AK5" s="345">
        <v>2445</v>
      </c>
      <c r="AL5" s="441">
        <v>2403</v>
      </c>
      <c r="AM5" s="357">
        <v>2094</v>
      </c>
      <c r="AN5" s="990">
        <v>2217</v>
      </c>
      <c r="AO5" s="345">
        <v>2265</v>
      </c>
      <c r="AP5" s="441">
        <v>2301</v>
      </c>
      <c r="AQ5" s="357">
        <v>2021</v>
      </c>
      <c r="AR5" s="990"/>
      <c r="AS5" s="345"/>
      <c r="AT5" s="441"/>
      <c r="AV5" s="51"/>
      <c r="AW5" s="492">
        <f>+Revenue!AU24</f>
        <v>4402</v>
      </c>
      <c r="AX5" s="492">
        <f>+Revenue!AV24</f>
        <v>4194</v>
      </c>
      <c r="AY5" s="333">
        <f>+Revenue!AW24</f>
        <v>4358</v>
      </c>
      <c r="AZ5" s="333">
        <f>+Revenue!AX24</f>
        <v>4815</v>
      </c>
      <c r="BA5" s="700">
        <v>5647</v>
      </c>
      <c r="BB5" s="700">
        <v>6101</v>
      </c>
      <c r="BC5" s="700">
        <v>9498</v>
      </c>
      <c r="BD5" s="700">
        <v>9256</v>
      </c>
      <c r="BE5" s="492">
        <v>9407</v>
      </c>
      <c r="BF5" s="492">
        <f>SUM(AM5:AP5)</f>
        <v>8877</v>
      </c>
      <c r="BG5" s="492">
        <f>SUM(AQ5:AT5)</f>
        <v>2021</v>
      </c>
      <c r="BH5" s="51"/>
    </row>
    <row r="6" spans="1:60" x14ac:dyDescent="0.2">
      <c r="A6" s="305"/>
      <c r="B6" s="323"/>
      <c r="C6" s="346"/>
      <c r="D6" s="346"/>
      <c r="E6" s="309"/>
      <c r="F6" s="323"/>
      <c r="G6" s="346"/>
      <c r="H6" s="346"/>
      <c r="I6" s="309"/>
      <c r="J6" s="358"/>
      <c r="K6" s="398"/>
      <c r="L6" s="346"/>
      <c r="M6" s="442"/>
      <c r="N6" s="358"/>
      <c r="O6" s="398"/>
      <c r="P6" s="346"/>
      <c r="Q6" s="442"/>
      <c r="R6" s="358"/>
      <c r="S6" s="398"/>
      <c r="T6" s="346"/>
      <c r="U6" s="442"/>
      <c r="V6" s="358"/>
      <c r="W6" s="398"/>
      <c r="X6" s="907"/>
      <c r="Y6" s="442"/>
      <c r="Z6" s="398"/>
      <c r="AA6" s="358"/>
      <c r="AB6" s="398"/>
      <c r="AC6" s="346"/>
      <c r="AD6" s="442"/>
      <c r="AE6" s="358"/>
      <c r="AF6" s="398"/>
      <c r="AG6" s="346"/>
      <c r="AH6" s="442"/>
      <c r="AI6" s="358"/>
      <c r="AJ6" s="428"/>
      <c r="AK6" s="346"/>
      <c r="AL6" s="442"/>
      <c r="AM6" s="358"/>
      <c r="AN6" s="428"/>
      <c r="AO6" s="346"/>
      <c r="AP6" s="442"/>
      <c r="AQ6" s="358"/>
      <c r="AR6" s="428"/>
      <c r="AS6" s="346"/>
      <c r="AT6" s="442"/>
      <c r="AV6" s="51"/>
      <c r="AW6" s="493"/>
      <c r="AX6" s="493"/>
      <c r="AY6" s="334"/>
      <c r="AZ6" s="334"/>
      <c r="BA6" s="379"/>
      <c r="BB6" s="379"/>
      <c r="BC6" s="379"/>
      <c r="BD6" s="379"/>
      <c r="BE6" s="410"/>
      <c r="BF6" s="410"/>
      <c r="BG6" s="410"/>
      <c r="BH6" s="51"/>
    </row>
    <row r="7" spans="1:60" ht="12.75" customHeight="1" x14ac:dyDescent="0.2">
      <c r="A7" s="304" t="s">
        <v>12</v>
      </c>
      <c r="B7" s="322">
        <v>406</v>
      </c>
      <c r="C7" s="345">
        <v>446</v>
      </c>
      <c r="D7" s="345">
        <v>476</v>
      </c>
      <c r="E7" s="317">
        <v>495</v>
      </c>
      <c r="F7" s="322">
        <v>506</v>
      </c>
      <c r="G7" s="345">
        <v>523</v>
      </c>
      <c r="H7" s="345">
        <v>488</v>
      </c>
      <c r="I7" s="317">
        <v>389</v>
      </c>
      <c r="J7" s="357">
        <v>424</v>
      </c>
      <c r="K7" s="320">
        <v>538</v>
      </c>
      <c r="L7" s="345">
        <v>536</v>
      </c>
      <c r="M7" s="441">
        <v>490</v>
      </c>
      <c r="N7" s="357">
        <v>483</v>
      </c>
      <c r="O7" s="320">
        <v>535</v>
      </c>
      <c r="P7" s="345">
        <v>570</v>
      </c>
      <c r="Q7" s="441">
        <v>589</v>
      </c>
      <c r="R7" s="357">
        <v>585</v>
      </c>
      <c r="S7" s="320">
        <v>638</v>
      </c>
      <c r="T7" s="345">
        <v>713</v>
      </c>
      <c r="U7" s="441">
        <v>704</v>
      </c>
      <c r="V7" s="357">
        <v>704</v>
      </c>
      <c r="W7" s="320">
        <v>724</v>
      </c>
      <c r="X7" s="972">
        <v>740</v>
      </c>
      <c r="Y7" s="441">
        <v>619</v>
      </c>
      <c r="Z7" s="320"/>
      <c r="AA7" s="357">
        <v>597</v>
      </c>
      <c r="AB7" s="320">
        <v>1099</v>
      </c>
      <c r="AC7" s="345">
        <v>1184</v>
      </c>
      <c r="AD7" s="441">
        <v>1189</v>
      </c>
      <c r="AE7" s="357">
        <v>1079</v>
      </c>
      <c r="AF7" s="320">
        <v>1083</v>
      </c>
      <c r="AG7" s="345">
        <v>1215</v>
      </c>
      <c r="AH7" s="441">
        <v>1242</v>
      </c>
      <c r="AI7" s="357">
        <v>1172</v>
      </c>
      <c r="AJ7" s="990">
        <v>1180</v>
      </c>
      <c r="AK7" s="345">
        <v>1256</v>
      </c>
      <c r="AL7" s="441">
        <v>1243</v>
      </c>
      <c r="AM7" s="357">
        <v>1072</v>
      </c>
      <c r="AN7" s="990">
        <v>1151</v>
      </c>
      <c r="AO7" s="345">
        <v>1186</v>
      </c>
      <c r="AP7" s="441">
        <v>1209</v>
      </c>
      <c r="AQ7" s="357">
        <v>997</v>
      </c>
      <c r="AR7" s="990"/>
      <c r="AS7" s="345"/>
      <c r="AT7" s="441"/>
      <c r="AV7" s="51"/>
      <c r="AW7" s="492">
        <f t="shared" ref="AW7:AW14" si="0">+B7+C7+D7+E7</f>
        <v>1823</v>
      </c>
      <c r="AX7" s="492">
        <f t="shared" ref="AX7:AX14" si="1">+F7+G7+H7+I7</f>
        <v>1906</v>
      </c>
      <c r="AY7" s="333">
        <f t="shared" ref="AY7:AY14" si="2">+J7+K7+L7+M7</f>
        <v>1988</v>
      </c>
      <c r="AZ7" s="333">
        <f t="shared" ref="AZ7:AZ14" si="3">+N7+O7+P7+Q7</f>
        <v>2177</v>
      </c>
      <c r="BA7" s="700">
        <v>2640</v>
      </c>
      <c r="BB7" s="700">
        <v>2787</v>
      </c>
      <c r="BC7" s="700">
        <v>4069</v>
      </c>
      <c r="BD7" s="700">
        <v>4619</v>
      </c>
      <c r="BE7" s="492">
        <v>4851</v>
      </c>
      <c r="BF7" s="492">
        <f t="shared" ref="BF7:BG14" si="4">SUM(AM7:AP7)</f>
        <v>4618</v>
      </c>
      <c r="BG7" s="492">
        <f t="shared" si="4"/>
        <v>4543</v>
      </c>
      <c r="BH7" s="51"/>
    </row>
    <row r="8" spans="1:60" ht="12.75" customHeight="1" x14ac:dyDescent="0.2">
      <c r="A8" s="306" t="s">
        <v>14</v>
      </c>
      <c r="B8" s="323">
        <v>-12</v>
      </c>
      <c r="C8" s="346">
        <v>-3</v>
      </c>
      <c r="D8" s="346">
        <v>-3</v>
      </c>
      <c r="E8" s="309">
        <v>-3</v>
      </c>
      <c r="F8" s="323">
        <v>-3</v>
      </c>
      <c r="G8" s="346">
        <v>-3</v>
      </c>
      <c r="H8" s="346">
        <v>-15</v>
      </c>
      <c r="I8" s="309">
        <v>-6</v>
      </c>
      <c r="J8" s="358">
        <v>-5</v>
      </c>
      <c r="K8" s="398">
        <v>-9</v>
      </c>
      <c r="L8" s="346">
        <v>-4</v>
      </c>
      <c r="M8" s="442">
        <v>-2</v>
      </c>
      <c r="N8" s="358">
        <v>-3</v>
      </c>
      <c r="O8" s="398">
        <v>-3</v>
      </c>
      <c r="P8" s="346">
        <v>-2</v>
      </c>
      <c r="Q8" s="442">
        <v>-6</v>
      </c>
      <c r="R8" s="358">
        <v>-3</v>
      </c>
      <c r="S8" s="398">
        <v>-3</v>
      </c>
      <c r="T8" s="346">
        <v>-3</v>
      </c>
      <c r="U8" s="442">
        <v>-3</v>
      </c>
      <c r="V8" s="358">
        <v>-3</v>
      </c>
      <c r="W8" s="398">
        <v>-5</v>
      </c>
      <c r="X8" s="907">
        <v>-3</v>
      </c>
      <c r="Y8" s="442">
        <v>-167</v>
      </c>
      <c r="Z8" s="1048" t="s">
        <v>249</v>
      </c>
      <c r="AA8" s="358">
        <v>-496</v>
      </c>
      <c r="AB8" s="398">
        <v>-66</v>
      </c>
      <c r="AC8" s="346">
        <v>-64</v>
      </c>
      <c r="AD8" s="442">
        <v>-60</v>
      </c>
      <c r="AE8" s="358">
        <v>-59</v>
      </c>
      <c r="AF8" s="398">
        <v>-76</v>
      </c>
      <c r="AG8" s="346">
        <v>-59</v>
      </c>
      <c r="AH8" s="442">
        <v>-79</v>
      </c>
      <c r="AI8" s="358">
        <v>-19</v>
      </c>
      <c r="AJ8" s="428">
        <v>-20</v>
      </c>
      <c r="AK8" s="346">
        <v>-20</v>
      </c>
      <c r="AL8" s="442">
        <v>-19</v>
      </c>
      <c r="AM8" s="358">
        <v>-17</v>
      </c>
      <c r="AN8" s="428">
        <v>-20</v>
      </c>
      <c r="AO8" s="346">
        <v>-19</v>
      </c>
      <c r="AP8" s="442">
        <v>-28</v>
      </c>
      <c r="AQ8" s="358">
        <v>-36</v>
      </c>
      <c r="AR8" s="428"/>
      <c r="AS8" s="346"/>
      <c r="AT8" s="442"/>
      <c r="AV8" s="892"/>
      <c r="AW8" s="493">
        <f t="shared" si="0"/>
        <v>-21</v>
      </c>
      <c r="AX8" s="493">
        <f t="shared" si="1"/>
        <v>-27</v>
      </c>
      <c r="AY8" s="334">
        <f t="shared" si="2"/>
        <v>-20</v>
      </c>
      <c r="AZ8" s="334">
        <f t="shared" si="3"/>
        <v>-14</v>
      </c>
      <c r="BA8" s="701">
        <v>-12</v>
      </c>
      <c r="BB8" s="701">
        <v>-178</v>
      </c>
      <c r="BC8" s="701">
        <v>-686</v>
      </c>
      <c r="BD8" s="701">
        <v>-273</v>
      </c>
      <c r="BE8" s="493">
        <v>-78</v>
      </c>
      <c r="BF8" s="493">
        <f t="shared" si="4"/>
        <v>-84</v>
      </c>
      <c r="BG8" s="493">
        <f>SUM(AQ8:AT8)</f>
        <v>-36</v>
      </c>
      <c r="BH8" s="51"/>
    </row>
    <row r="9" spans="1:60" ht="12.75" customHeight="1" x14ac:dyDescent="0.2">
      <c r="A9" s="306" t="s">
        <v>15</v>
      </c>
      <c r="B9" s="323">
        <v>4</v>
      </c>
      <c r="C9" s="346">
        <v>-2</v>
      </c>
      <c r="D9" s="346">
        <v>-7</v>
      </c>
      <c r="E9" s="309">
        <v>-7</v>
      </c>
      <c r="F9" s="323">
        <v>-6</v>
      </c>
      <c r="G9" s="346">
        <v>-2</v>
      </c>
      <c r="H9" s="346">
        <v>-4</v>
      </c>
      <c r="I9" s="309">
        <v>-23</v>
      </c>
      <c r="J9" s="358">
        <v>-2</v>
      </c>
      <c r="K9" s="398">
        <v>-1</v>
      </c>
      <c r="L9" s="346">
        <v>0</v>
      </c>
      <c r="M9" s="442">
        <v>-20</v>
      </c>
      <c r="N9" s="358">
        <v>-2</v>
      </c>
      <c r="O9" s="398">
        <v>6</v>
      </c>
      <c r="P9" s="346">
        <v>-7</v>
      </c>
      <c r="Q9" s="442">
        <v>-21</v>
      </c>
      <c r="R9" s="358">
        <v>-23</v>
      </c>
      <c r="S9" s="398">
        <v>-10</v>
      </c>
      <c r="T9" s="346">
        <v>-5</v>
      </c>
      <c r="U9" s="442">
        <v>-5</v>
      </c>
      <c r="V9" s="358">
        <v>-1</v>
      </c>
      <c r="W9" s="398">
        <v>0</v>
      </c>
      <c r="X9" s="907">
        <v>-4</v>
      </c>
      <c r="Y9" s="442">
        <v>-13</v>
      </c>
      <c r="Z9" s="1048" t="s">
        <v>250</v>
      </c>
      <c r="AA9" s="358">
        <v>-4</v>
      </c>
      <c r="AB9" s="398">
        <v>-10</v>
      </c>
      <c r="AC9" s="346">
        <v>-3</v>
      </c>
      <c r="AD9" s="442">
        <v>-1</v>
      </c>
      <c r="AE9" s="358">
        <v>-1</v>
      </c>
      <c r="AF9" s="398">
        <v>-1</v>
      </c>
      <c r="AG9" s="346">
        <v>-1</v>
      </c>
      <c r="AH9" s="442">
        <v>0</v>
      </c>
      <c r="AI9" s="358">
        <v>0</v>
      </c>
      <c r="AJ9" s="428">
        <v>0</v>
      </c>
      <c r="AK9" s="346">
        <v>0</v>
      </c>
      <c r="AL9" s="442">
        <v>0</v>
      </c>
      <c r="AM9" s="358">
        <v>-4</v>
      </c>
      <c r="AN9" s="428">
        <v>0</v>
      </c>
      <c r="AO9" s="346">
        <v>1</v>
      </c>
      <c r="AP9" s="442">
        <v>0</v>
      </c>
      <c r="AQ9" s="358">
        <v>-3</v>
      </c>
      <c r="AR9" s="428"/>
      <c r="AS9" s="346"/>
      <c r="AT9" s="442"/>
      <c r="AV9" s="892"/>
      <c r="AW9" s="493">
        <f t="shared" si="0"/>
        <v>-12</v>
      </c>
      <c r="AX9" s="493">
        <f t="shared" si="1"/>
        <v>-35</v>
      </c>
      <c r="AY9" s="334">
        <f t="shared" si="2"/>
        <v>-23</v>
      </c>
      <c r="AZ9" s="334">
        <f t="shared" si="3"/>
        <v>-24</v>
      </c>
      <c r="BA9" s="701">
        <v>-43</v>
      </c>
      <c r="BB9" s="701">
        <v>-18</v>
      </c>
      <c r="BC9" s="701">
        <v>-18</v>
      </c>
      <c r="BD9" s="701">
        <v>-3</v>
      </c>
      <c r="BE9" s="493">
        <v>0</v>
      </c>
      <c r="BF9" s="493">
        <f t="shared" si="4"/>
        <v>-3</v>
      </c>
      <c r="BG9" s="493">
        <f t="shared" ref="BG9:BG14" si="5">SUM(AQ9:AT9)</f>
        <v>-3</v>
      </c>
      <c r="BH9" s="51"/>
    </row>
    <row r="10" spans="1:60" s="272" customFormat="1" ht="12.75" customHeight="1" x14ac:dyDescent="0.2">
      <c r="A10" s="306" t="s">
        <v>207</v>
      </c>
      <c r="B10" s="323">
        <v>0</v>
      </c>
      <c r="C10" s="346">
        <v>0</v>
      </c>
      <c r="D10" s="346">
        <v>-1</v>
      </c>
      <c r="E10" s="309">
        <v>0</v>
      </c>
      <c r="F10" s="323">
        <v>0</v>
      </c>
      <c r="G10" s="346">
        <v>0</v>
      </c>
      <c r="H10" s="346">
        <v>-1</v>
      </c>
      <c r="I10" s="309">
        <v>0</v>
      </c>
      <c r="J10" s="358">
        <v>0</v>
      </c>
      <c r="K10" s="398">
        <v>0</v>
      </c>
      <c r="L10" s="346">
        <v>-1</v>
      </c>
      <c r="M10" s="442">
        <v>-1</v>
      </c>
      <c r="N10" s="358">
        <v>-1</v>
      </c>
      <c r="O10" s="398">
        <v>-3</v>
      </c>
      <c r="P10" s="346">
        <v>-1</v>
      </c>
      <c r="Q10" s="442">
        <v>-3</v>
      </c>
      <c r="R10" s="358">
        <v>-3</v>
      </c>
      <c r="S10" s="398">
        <v>-2</v>
      </c>
      <c r="T10" s="346">
        <v>-2</v>
      </c>
      <c r="U10" s="442">
        <v>-3</v>
      </c>
      <c r="V10" s="358">
        <v>-2</v>
      </c>
      <c r="W10" s="398">
        <v>-3</v>
      </c>
      <c r="X10" s="907">
        <v>-3</v>
      </c>
      <c r="Y10" s="442">
        <v>-7</v>
      </c>
      <c r="Z10" s="1048" t="s">
        <v>250</v>
      </c>
      <c r="AA10" s="358">
        <v>-15</v>
      </c>
      <c r="AB10" s="398">
        <v>-12</v>
      </c>
      <c r="AC10" s="346">
        <v>-10</v>
      </c>
      <c r="AD10" s="442">
        <v>-12</v>
      </c>
      <c r="AE10" s="358">
        <v>-9</v>
      </c>
      <c r="AF10" s="398">
        <v>-7</v>
      </c>
      <c r="AG10" s="346">
        <v>-7</v>
      </c>
      <c r="AH10" s="442">
        <v>-10</v>
      </c>
      <c r="AI10" s="358">
        <v>-9</v>
      </c>
      <c r="AJ10" s="428">
        <v>-8</v>
      </c>
      <c r="AK10" s="346">
        <v>-11</v>
      </c>
      <c r="AL10" s="442">
        <v>-12</v>
      </c>
      <c r="AM10" s="358">
        <v>-10</v>
      </c>
      <c r="AN10" s="428">
        <v>-10</v>
      </c>
      <c r="AO10" s="346">
        <v>-11</v>
      </c>
      <c r="AP10" s="442">
        <v>-11</v>
      </c>
      <c r="AQ10" s="358">
        <v>-11</v>
      </c>
      <c r="AR10" s="428"/>
      <c r="AS10" s="346"/>
      <c r="AT10" s="442"/>
      <c r="AV10" s="892"/>
      <c r="AW10" s="493">
        <f t="shared" si="0"/>
        <v>-1</v>
      </c>
      <c r="AX10" s="493">
        <f t="shared" si="1"/>
        <v>-1</v>
      </c>
      <c r="AY10" s="334">
        <f t="shared" si="2"/>
        <v>-2</v>
      </c>
      <c r="AZ10" s="334">
        <f t="shared" si="3"/>
        <v>-8</v>
      </c>
      <c r="BA10" s="701">
        <v>-10</v>
      </c>
      <c r="BB10" s="701">
        <v>-15</v>
      </c>
      <c r="BC10" s="701">
        <v>-49</v>
      </c>
      <c r="BD10" s="701">
        <v>-33</v>
      </c>
      <c r="BE10" s="493">
        <v>-40</v>
      </c>
      <c r="BF10" s="493">
        <f t="shared" si="4"/>
        <v>-42</v>
      </c>
      <c r="BG10" s="493">
        <f t="shared" si="5"/>
        <v>-11</v>
      </c>
      <c r="BH10" s="51"/>
    </row>
    <row r="11" spans="1:60" s="272" customFormat="1" ht="12.75" customHeight="1" x14ac:dyDescent="0.2">
      <c r="A11" s="413" t="s">
        <v>246</v>
      </c>
      <c r="B11" s="323">
        <v>0</v>
      </c>
      <c r="C11" s="346">
        <v>0</v>
      </c>
      <c r="D11" s="346">
        <v>0</v>
      </c>
      <c r="E11" s="309">
        <v>0</v>
      </c>
      <c r="F11" s="323">
        <v>0</v>
      </c>
      <c r="G11" s="346">
        <v>0</v>
      </c>
      <c r="H11" s="346">
        <v>0</v>
      </c>
      <c r="I11" s="309">
        <v>0</v>
      </c>
      <c r="J11" s="358">
        <v>0</v>
      </c>
      <c r="K11" s="398">
        <v>0</v>
      </c>
      <c r="L11" s="346">
        <v>0</v>
      </c>
      <c r="M11" s="442">
        <v>0</v>
      </c>
      <c r="N11" s="358">
        <v>0</v>
      </c>
      <c r="O11" s="398">
        <v>0</v>
      </c>
      <c r="P11" s="346">
        <v>0</v>
      </c>
      <c r="Q11" s="442">
        <v>0</v>
      </c>
      <c r="R11" s="358">
        <v>0</v>
      </c>
      <c r="S11" s="398">
        <v>0</v>
      </c>
      <c r="T11" s="346">
        <v>0</v>
      </c>
      <c r="U11" s="442">
        <v>0</v>
      </c>
      <c r="V11" s="906">
        <v>0</v>
      </c>
      <c r="W11" s="428">
        <v>0</v>
      </c>
      <c r="X11" s="907">
        <v>0</v>
      </c>
      <c r="Y11" s="709">
        <v>0</v>
      </c>
      <c r="Z11" s="428"/>
      <c r="AA11" s="906">
        <v>0</v>
      </c>
      <c r="AB11" s="428">
        <v>0</v>
      </c>
      <c r="AC11" s="907">
        <v>0</v>
      </c>
      <c r="AD11" s="709">
        <v>0</v>
      </c>
      <c r="AE11" s="906">
        <v>0</v>
      </c>
      <c r="AF11" s="428">
        <v>0</v>
      </c>
      <c r="AG11" s="907">
        <v>-1</v>
      </c>
      <c r="AH11" s="709">
        <v>0</v>
      </c>
      <c r="AI11" s="906">
        <v>0</v>
      </c>
      <c r="AJ11" s="428">
        <v>-2</v>
      </c>
      <c r="AK11" s="907">
        <v>-8</v>
      </c>
      <c r="AL11" s="709">
        <v>-1</v>
      </c>
      <c r="AM11" s="906">
        <v>-1</v>
      </c>
      <c r="AN11" s="428">
        <v>0</v>
      </c>
      <c r="AO11" s="907">
        <v>-1</v>
      </c>
      <c r="AP11" s="709">
        <v>0</v>
      </c>
      <c r="AQ11" s="906">
        <v>0</v>
      </c>
      <c r="AR11" s="428"/>
      <c r="AS11" s="907"/>
      <c r="AT11" s="709"/>
      <c r="AV11" s="505"/>
      <c r="AW11" s="503">
        <v>0</v>
      </c>
      <c r="AX11" s="503">
        <v>0</v>
      </c>
      <c r="AY11" s="415">
        <v>0</v>
      </c>
      <c r="AZ11" s="415">
        <v>0</v>
      </c>
      <c r="BA11" s="415">
        <v>0</v>
      </c>
      <c r="BB11" s="415">
        <v>0</v>
      </c>
      <c r="BC11" s="415">
        <v>0</v>
      </c>
      <c r="BD11" s="415">
        <v>-1</v>
      </c>
      <c r="BE11" s="415">
        <v>-11</v>
      </c>
      <c r="BF11" s="415">
        <f t="shared" si="4"/>
        <v>-2</v>
      </c>
      <c r="BG11" s="415">
        <f t="shared" si="5"/>
        <v>0</v>
      </c>
      <c r="BH11" s="51"/>
    </row>
    <row r="12" spans="1:60" ht="12.75" customHeight="1" x14ac:dyDescent="0.2">
      <c r="A12" s="413" t="s">
        <v>144</v>
      </c>
      <c r="B12" s="323">
        <v>-9</v>
      </c>
      <c r="C12" s="346">
        <v>-5</v>
      </c>
      <c r="D12" s="346">
        <v>-2</v>
      </c>
      <c r="E12" s="309">
        <v>-3</v>
      </c>
      <c r="F12" s="323">
        <v>-2</v>
      </c>
      <c r="G12" s="346">
        <v>-6</v>
      </c>
      <c r="H12" s="346">
        <v>-5</v>
      </c>
      <c r="I12" s="309">
        <v>-5</v>
      </c>
      <c r="J12" s="358">
        <v>-2</v>
      </c>
      <c r="K12" s="398">
        <v>-3</v>
      </c>
      <c r="L12" s="346">
        <v>-2</v>
      </c>
      <c r="M12" s="442">
        <v>-2</v>
      </c>
      <c r="N12" s="358">
        <v>-2</v>
      </c>
      <c r="O12" s="398">
        <v>-5</v>
      </c>
      <c r="P12" s="346">
        <v>-5</v>
      </c>
      <c r="Q12" s="442">
        <v>-17</v>
      </c>
      <c r="R12" s="358">
        <v>-3</v>
      </c>
      <c r="S12" s="398">
        <v>-2</v>
      </c>
      <c r="T12" s="346">
        <v>-2</v>
      </c>
      <c r="U12" s="442">
        <v>-1</v>
      </c>
      <c r="V12" s="358">
        <v>-1</v>
      </c>
      <c r="W12" s="398">
        <v>-2</v>
      </c>
      <c r="X12" s="907">
        <v>2</v>
      </c>
      <c r="Y12" s="442">
        <v>0</v>
      </c>
      <c r="Z12" s="398"/>
      <c r="AA12" s="358">
        <v>0</v>
      </c>
      <c r="AB12" s="398">
        <v>4</v>
      </c>
      <c r="AC12" s="346">
        <v>14</v>
      </c>
      <c r="AD12" s="442">
        <v>14</v>
      </c>
      <c r="AE12" s="358">
        <v>4</v>
      </c>
      <c r="AF12" s="398">
        <v>0</v>
      </c>
      <c r="AG12" s="346">
        <v>0</v>
      </c>
      <c r="AH12" s="442">
        <v>0</v>
      </c>
      <c r="AI12" s="358">
        <v>0</v>
      </c>
      <c r="AJ12" s="428">
        <v>0</v>
      </c>
      <c r="AK12" s="346">
        <v>0</v>
      </c>
      <c r="AL12" s="442">
        <v>0</v>
      </c>
      <c r="AM12" s="358">
        <v>0</v>
      </c>
      <c r="AN12" s="428">
        <v>0</v>
      </c>
      <c r="AO12" s="346">
        <v>0</v>
      </c>
      <c r="AP12" s="442">
        <v>0</v>
      </c>
      <c r="AQ12" s="358">
        <v>0</v>
      </c>
      <c r="AR12" s="428"/>
      <c r="AS12" s="346"/>
      <c r="AT12" s="442"/>
      <c r="AV12" s="51"/>
      <c r="AW12" s="493">
        <f t="shared" si="0"/>
        <v>-19</v>
      </c>
      <c r="AX12" s="493">
        <f t="shared" si="1"/>
        <v>-18</v>
      </c>
      <c r="AY12" s="334">
        <f t="shared" si="2"/>
        <v>-9</v>
      </c>
      <c r="AZ12" s="334">
        <f t="shared" si="3"/>
        <v>-29</v>
      </c>
      <c r="BA12" s="701">
        <v>-8</v>
      </c>
      <c r="BB12" s="701">
        <v>-1</v>
      </c>
      <c r="BC12" s="701">
        <v>32</v>
      </c>
      <c r="BD12" s="701">
        <v>4</v>
      </c>
      <c r="BE12" s="493">
        <v>0</v>
      </c>
      <c r="BF12" s="493">
        <f t="shared" si="4"/>
        <v>0</v>
      </c>
      <c r="BG12" s="493">
        <f t="shared" si="5"/>
        <v>0</v>
      </c>
      <c r="BH12" s="51"/>
    </row>
    <row r="13" spans="1:60" ht="12.75" customHeight="1" x14ac:dyDescent="0.2">
      <c r="A13" s="413" t="s">
        <v>145</v>
      </c>
      <c r="B13" s="323">
        <v>0</v>
      </c>
      <c r="C13" s="346">
        <v>0</v>
      </c>
      <c r="D13" s="346">
        <v>0</v>
      </c>
      <c r="E13" s="309">
        <v>0</v>
      </c>
      <c r="F13" s="323">
        <v>0</v>
      </c>
      <c r="G13" s="346">
        <v>0</v>
      </c>
      <c r="H13" s="346">
        <v>0</v>
      </c>
      <c r="I13" s="309">
        <v>0</v>
      </c>
      <c r="J13" s="358">
        <v>0</v>
      </c>
      <c r="K13" s="398">
        <v>46</v>
      </c>
      <c r="L13" s="346">
        <v>0</v>
      </c>
      <c r="M13" s="468">
        <v>0</v>
      </c>
      <c r="N13" s="358">
        <v>-46</v>
      </c>
      <c r="O13" s="398">
        <v>0</v>
      </c>
      <c r="P13" s="346">
        <v>0</v>
      </c>
      <c r="Q13" s="468">
        <v>0</v>
      </c>
      <c r="R13" s="358">
        <v>0</v>
      </c>
      <c r="S13" s="429">
        <v>0</v>
      </c>
      <c r="T13" s="346">
        <v>0</v>
      </c>
      <c r="U13" s="442">
        <f>+BA13-R13-S13-T13</f>
        <v>0</v>
      </c>
      <c r="V13" s="358">
        <v>0</v>
      </c>
      <c r="W13" s="879">
        <v>0</v>
      </c>
      <c r="X13" s="907">
        <v>0</v>
      </c>
      <c r="Y13" s="334">
        <v>0</v>
      </c>
      <c r="Z13" s="398"/>
      <c r="AA13" s="358">
        <v>0</v>
      </c>
      <c r="AB13" s="879">
        <v>0</v>
      </c>
      <c r="AC13" s="346">
        <v>0</v>
      </c>
      <c r="AD13" s="334">
        <v>0</v>
      </c>
      <c r="AE13" s="358">
        <v>0</v>
      </c>
      <c r="AF13" s="879">
        <v>0</v>
      </c>
      <c r="AG13" s="346">
        <v>0</v>
      </c>
      <c r="AH13" s="334">
        <v>0</v>
      </c>
      <c r="AI13" s="358">
        <v>0</v>
      </c>
      <c r="AJ13" s="1013">
        <v>0</v>
      </c>
      <c r="AK13" s="346">
        <v>0</v>
      </c>
      <c r="AL13" s="334">
        <v>0</v>
      </c>
      <c r="AM13" s="358">
        <v>0</v>
      </c>
      <c r="AN13" s="1013">
        <v>0</v>
      </c>
      <c r="AO13" s="346">
        <v>0</v>
      </c>
      <c r="AP13" s="334">
        <v>0</v>
      </c>
      <c r="AQ13" s="358">
        <v>0</v>
      </c>
      <c r="AR13" s="1013"/>
      <c r="AS13" s="346"/>
      <c r="AT13" s="334"/>
      <c r="AV13" s="51"/>
      <c r="AW13" s="493">
        <f t="shared" si="0"/>
        <v>0</v>
      </c>
      <c r="AX13" s="493">
        <f t="shared" si="1"/>
        <v>0</v>
      </c>
      <c r="AY13" s="334">
        <f t="shared" si="2"/>
        <v>46</v>
      </c>
      <c r="AZ13" s="334">
        <f t="shared" si="3"/>
        <v>-46</v>
      </c>
      <c r="BA13" s="493">
        <v>0</v>
      </c>
      <c r="BB13" s="493">
        <v>0</v>
      </c>
      <c r="BC13" s="493">
        <v>0</v>
      </c>
      <c r="BD13" s="493">
        <v>0</v>
      </c>
      <c r="BE13" s="493">
        <v>0</v>
      </c>
      <c r="BF13" s="493">
        <f t="shared" si="4"/>
        <v>0</v>
      </c>
      <c r="BG13" s="493">
        <f t="shared" si="5"/>
        <v>0</v>
      </c>
      <c r="BH13" s="51"/>
    </row>
    <row r="14" spans="1:60" ht="12.75" customHeight="1" thickBot="1" x14ac:dyDescent="0.25">
      <c r="A14" s="414" t="s">
        <v>13</v>
      </c>
      <c r="B14" s="324">
        <f t="shared" ref="B14:J14" si="6">B7-SUM(B8:B13)</f>
        <v>423</v>
      </c>
      <c r="C14" s="347">
        <f t="shared" si="6"/>
        <v>456</v>
      </c>
      <c r="D14" s="347">
        <f t="shared" si="6"/>
        <v>489</v>
      </c>
      <c r="E14" s="318">
        <f t="shared" si="6"/>
        <v>508</v>
      </c>
      <c r="F14" s="324">
        <f t="shared" si="6"/>
        <v>517</v>
      </c>
      <c r="G14" s="347">
        <f t="shared" si="6"/>
        <v>534</v>
      </c>
      <c r="H14" s="347">
        <f t="shared" si="6"/>
        <v>513</v>
      </c>
      <c r="I14" s="318">
        <f t="shared" si="6"/>
        <v>423</v>
      </c>
      <c r="J14" s="359">
        <f t="shared" si="6"/>
        <v>433</v>
      </c>
      <c r="K14" s="318">
        <v>505</v>
      </c>
      <c r="L14" s="347">
        <f>L7-SUM(L8:L13)</f>
        <v>543</v>
      </c>
      <c r="M14" s="443">
        <f>M7-SUM(M8:M13)</f>
        <v>515</v>
      </c>
      <c r="N14" s="359">
        <f>N7-SUM(N8:N13)</f>
        <v>537</v>
      </c>
      <c r="O14" s="347">
        <f>O7-SUM(O8:O13)</f>
        <v>540</v>
      </c>
      <c r="P14" s="347">
        <f>P7-SUM(P8:P13)</f>
        <v>585</v>
      </c>
      <c r="Q14" s="443">
        <v>636</v>
      </c>
      <c r="R14" s="359">
        <v>617</v>
      </c>
      <c r="S14" s="692">
        <v>655</v>
      </c>
      <c r="T14" s="347">
        <v>725</v>
      </c>
      <c r="U14" s="443">
        <v>716</v>
      </c>
      <c r="V14" s="359">
        <v>711</v>
      </c>
      <c r="W14" s="692">
        <v>734</v>
      </c>
      <c r="X14" s="973">
        <v>748</v>
      </c>
      <c r="Y14" s="443">
        <v>806</v>
      </c>
      <c r="Z14" s="318"/>
      <c r="AA14" s="359">
        <v>1112</v>
      </c>
      <c r="AB14" s="692">
        <v>1183</v>
      </c>
      <c r="AC14" s="347">
        <v>1247</v>
      </c>
      <c r="AD14" s="443">
        <v>1248</v>
      </c>
      <c r="AE14" s="359">
        <v>1144</v>
      </c>
      <c r="AF14" s="692">
        <v>1167</v>
      </c>
      <c r="AG14" s="347">
        <v>1283</v>
      </c>
      <c r="AH14" s="443">
        <v>1331</v>
      </c>
      <c r="AI14" s="359">
        <v>1200</v>
      </c>
      <c r="AJ14" s="962">
        <v>1210</v>
      </c>
      <c r="AK14" s="347">
        <v>1295</v>
      </c>
      <c r="AL14" s="443">
        <v>1275</v>
      </c>
      <c r="AM14" s="359">
        <v>1104</v>
      </c>
      <c r="AN14" s="962">
        <v>1181</v>
      </c>
      <c r="AO14" s="347">
        <v>1216</v>
      </c>
      <c r="AP14" s="443">
        <v>1248</v>
      </c>
      <c r="AQ14" s="359">
        <v>1047</v>
      </c>
      <c r="AR14" s="962"/>
      <c r="AS14" s="347"/>
      <c r="AT14" s="443"/>
      <c r="AV14" s="51"/>
      <c r="AW14" s="494">
        <f t="shared" si="0"/>
        <v>1876</v>
      </c>
      <c r="AX14" s="494">
        <f t="shared" si="1"/>
        <v>1987</v>
      </c>
      <c r="AY14" s="335">
        <f t="shared" si="2"/>
        <v>1996</v>
      </c>
      <c r="AZ14" s="335">
        <f t="shared" si="3"/>
        <v>2298</v>
      </c>
      <c r="BA14" s="704">
        <v>2713</v>
      </c>
      <c r="BB14" s="704">
        <v>2999</v>
      </c>
      <c r="BC14" s="704">
        <v>4790</v>
      </c>
      <c r="BD14" s="704">
        <v>4925</v>
      </c>
      <c r="BE14" s="494">
        <v>4980</v>
      </c>
      <c r="BF14" s="494">
        <f t="shared" si="4"/>
        <v>4749</v>
      </c>
      <c r="BG14" s="494">
        <f t="shared" si="5"/>
        <v>1047</v>
      </c>
      <c r="BH14" s="51"/>
    </row>
    <row r="15" spans="1:60" ht="12.75" customHeight="1" thickTop="1" x14ac:dyDescent="0.2">
      <c r="A15" s="891"/>
      <c r="B15" s="325"/>
      <c r="C15" s="348"/>
      <c r="D15" s="348"/>
      <c r="E15" s="313"/>
      <c r="F15" s="325"/>
      <c r="G15" s="348"/>
      <c r="H15" s="348"/>
      <c r="I15" s="313"/>
      <c r="J15" s="360"/>
      <c r="K15" s="313"/>
      <c r="L15" s="348"/>
      <c r="M15" s="444"/>
      <c r="N15" s="360"/>
      <c r="O15" s="313"/>
      <c r="P15" s="348"/>
      <c r="Q15" s="444"/>
      <c r="R15" s="360"/>
      <c r="S15" s="313"/>
      <c r="T15" s="348"/>
      <c r="U15" s="444"/>
      <c r="V15" s="360"/>
      <c r="W15" s="313"/>
      <c r="X15" s="974"/>
      <c r="Y15" s="444"/>
      <c r="Z15" s="313"/>
      <c r="AA15" s="360"/>
      <c r="AB15" s="313"/>
      <c r="AC15" s="348"/>
      <c r="AD15" s="444"/>
      <c r="AE15" s="360"/>
      <c r="AF15" s="313"/>
      <c r="AG15" s="348"/>
      <c r="AH15" s="444"/>
      <c r="AI15" s="360"/>
      <c r="AJ15" s="1133"/>
      <c r="AK15" s="348"/>
      <c r="AL15" s="444"/>
      <c r="AM15" s="360"/>
      <c r="AN15" s="1133"/>
      <c r="AO15" s="348"/>
      <c r="AP15" s="444"/>
      <c r="AQ15" s="360"/>
      <c r="AR15" s="1133"/>
      <c r="AS15" s="348"/>
      <c r="AT15" s="444"/>
      <c r="AW15" s="496"/>
      <c r="AX15" s="496"/>
      <c r="AY15" s="336"/>
      <c r="AZ15" s="336"/>
      <c r="BA15" s="701"/>
      <c r="BB15" s="701"/>
      <c r="BC15" s="701"/>
      <c r="BD15" s="701"/>
      <c r="BE15" s="701"/>
      <c r="BF15" s="701"/>
      <c r="BG15" s="701"/>
      <c r="BH15" s="51"/>
    </row>
    <row r="16" spans="1:60" ht="12.75" customHeight="1" x14ac:dyDescent="0.2">
      <c r="A16" s="414" t="s">
        <v>146</v>
      </c>
      <c r="B16" s="326">
        <f t="shared" ref="B16:Y16" si="7">B7/B5</f>
        <v>0.37419354838709679</v>
      </c>
      <c r="C16" s="349">
        <f t="shared" si="7"/>
        <v>0.39857015192135836</v>
      </c>
      <c r="D16" s="349">
        <f t="shared" si="7"/>
        <v>0.42499999999999999</v>
      </c>
      <c r="E16" s="310">
        <f t="shared" si="7"/>
        <v>0.45918367346938777</v>
      </c>
      <c r="F16" s="326">
        <f t="shared" si="7"/>
        <v>0.46765249537892789</v>
      </c>
      <c r="G16" s="349">
        <f t="shared" si="7"/>
        <v>0.46654772524531668</v>
      </c>
      <c r="H16" s="349">
        <f t="shared" si="7"/>
        <v>0.46037735849056605</v>
      </c>
      <c r="I16" s="310">
        <f t="shared" si="7"/>
        <v>0.41783029001074112</v>
      </c>
      <c r="J16" s="326">
        <f t="shared" si="7"/>
        <v>0.43353783231083842</v>
      </c>
      <c r="K16" s="349">
        <f t="shared" si="7"/>
        <v>0.49177330895795246</v>
      </c>
      <c r="L16" s="349">
        <f t="shared" si="7"/>
        <v>0.4581196581196581</v>
      </c>
      <c r="M16" s="445">
        <f t="shared" si="7"/>
        <v>0.43906810035842292</v>
      </c>
      <c r="N16" s="326">
        <f t="shared" si="7"/>
        <v>0.44516129032258067</v>
      </c>
      <c r="O16" s="349">
        <f t="shared" si="7"/>
        <v>0.45033670033670031</v>
      </c>
      <c r="P16" s="349">
        <f t="shared" si="7"/>
        <v>0.45636509207365894</v>
      </c>
      <c r="Q16" s="445">
        <f t="shared" si="7"/>
        <v>0.45552977571539055</v>
      </c>
      <c r="R16" s="326">
        <f t="shared" si="7"/>
        <v>0.4695024077046549</v>
      </c>
      <c r="S16" s="693">
        <f t="shared" si="7"/>
        <v>0.47294292068198668</v>
      </c>
      <c r="T16" s="349">
        <f t="shared" si="7"/>
        <v>0.47062706270627064</v>
      </c>
      <c r="U16" s="445">
        <f t="shared" si="7"/>
        <v>0.45803513337670787</v>
      </c>
      <c r="V16" s="326">
        <f t="shared" si="7"/>
        <v>0.47989093387866394</v>
      </c>
      <c r="W16" s="693">
        <f t="shared" si="7"/>
        <v>0.4807436918990704</v>
      </c>
      <c r="X16" s="975">
        <f t="shared" si="7"/>
        <v>0.48620236530880423</v>
      </c>
      <c r="Y16" s="445">
        <f t="shared" si="7"/>
        <v>0.38542963885429637</v>
      </c>
      <c r="Z16" s="310"/>
      <c r="AA16" s="326">
        <f t="shared" ref="AA16:AC16" si="8">AA7/AA5</f>
        <v>0.26843525179856115</v>
      </c>
      <c r="AB16" s="693">
        <f t="shared" si="8"/>
        <v>0.46469344608879493</v>
      </c>
      <c r="AC16" s="693">
        <f t="shared" si="8"/>
        <v>0.4795463750506278</v>
      </c>
      <c r="AD16" s="445">
        <f t="shared" ref="AD16:AF16" si="9">AD7/AD5</f>
        <v>0.48729508196721311</v>
      </c>
      <c r="AE16" s="326">
        <f t="shared" si="9"/>
        <v>0.48801447308909995</v>
      </c>
      <c r="AF16" s="693">
        <f t="shared" si="9"/>
        <v>0.49182561307901906</v>
      </c>
      <c r="AG16" s="693">
        <f t="shared" ref="AG16:AH16" si="10">AG7/AG5</f>
        <v>0.50900712191034769</v>
      </c>
      <c r="AH16" s="445">
        <f t="shared" si="10"/>
        <v>0.50570032573289903</v>
      </c>
      <c r="AI16" s="326">
        <v>0.51700000000000002</v>
      </c>
      <c r="AJ16" s="1134">
        <v>0.51500000000000001</v>
      </c>
      <c r="AK16" s="693">
        <v>0.51400000000000001</v>
      </c>
      <c r="AL16" s="445">
        <v>0.51727007906783184</v>
      </c>
      <c r="AM16" s="326">
        <v>0.51200000000000001</v>
      </c>
      <c r="AN16" s="1134">
        <f t="shared" ref="AN16:AO16" si="11">AN7/AN5</f>
        <v>0.51917004961659896</v>
      </c>
      <c r="AO16" s="1134">
        <f t="shared" si="11"/>
        <v>0.52362030905077261</v>
      </c>
      <c r="AP16" s="445">
        <f t="shared" ref="AP16:AQ16" si="12">AP7/AP5</f>
        <v>0.52542372881355937</v>
      </c>
      <c r="AQ16" s="326">
        <f t="shared" si="12"/>
        <v>0.49332013854527462</v>
      </c>
      <c r="AR16" s="1134" t="e">
        <f t="shared" ref="AR16:AT16" si="13">AR7/AR5</f>
        <v>#DIV/0!</v>
      </c>
      <c r="AS16" s="1134" t="e">
        <f t="shared" si="13"/>
        <v>#DIV/0!</v>
      </c>
      <c r="AT16" s="445" t="e">
        <f t="shared" si="13"/>
        <v>#DIV/0!</v>
      </c>
      <c r="AW16" s="498">
        <f t="shared" ref="AW16:BB16" si="14">AW7/AW5</f>
        <v>0.41412994093593819</v>
      </c>
      <c r="AX16" s="498">
        <f t="shared" si="14"/>
        <v>0.45445875059608964</v>
      </c>
      <c r="AY16" s="337">
        <f t="shared" si="14"/>
        <v>0.45617255621844882</v>
      </c>
      <c r="AZ16" s="337">
        <f t="shared" si="14"/>
        <v>0.45212876427829701</v>
      </c>
      <c r="BA16" s="705">
        <f t="shared" si="14"/>
        <v>0.4675048698423942</v>
      </c>
      <c r="BB16" s="705">
        <f t="shared" si="14"/>
        <v>0.45681035895754796</v>
      </c>
      <c r="BC16" s="705">
        <v>0.42840598020635923</v>
      </c>
      <c r="BD16" s="705">
        <v>0.499</v>
      </c>
      <c r="BE16" s="705">
        <v>0.51567981290528331</v>
      </c>
      <c r="BF16" s="705">
        <f t="shared" ref="BF16:BG16" si="15">BF7/BF5</f>
        <v>0.52022079531373211</v>
      </c>
      <c r="BG16" s="705">
        <f t="shared" si="15"/>
        <v>2.247897080653142</v>
      </c>
      <c r="BH16" s="51"/>
    </row>
    <row r="17" spans="1:60" ht="12.75" customHeight="1" x14ac:dyDescent="0.2">
      <c r="A17" s="891"/>
      <c r="B17" s="327"/>
      <c r="C17" s="350"/>
      <c r="D17" s="350"/>
      <c r="E17" s="315"/>
      <c r="F17" s="327"/>
      <c r="G17" s="350"/>
      <c r="H17" s="350"/>
      <c r="I17" s="315"/>
      <c r="J17" s="327"/>
      <c r="K17" s="350"/>
      <c r="L17" s="350"/>
      <c r="M17" s="446"/>
      <c r="N17" s="327"/>
      <c r="O17" s="350"/>
      <c r="P17" s="350"/>
      <c r="Q17" s="446"/>
      <c r="R17" s="327"/>
      <c r="S17" s="694"/>
      <c r="T17" s="350"/>
      <c r="U17" s="446"/>
      <c r="V17" s="327"/>
      <c r="W17" s="694"/>
      <c r="X17" s="976"/>
      <c r="Y17" s="446"/>
      <c r="Z17" s="315"/>
      <c r="AA17" s="327"/>
      <c r="AB17" s="694"/>
      <c r="AC17" s="693"/>
      <c r="AD17" s="446"/>
      <c r="AE17" s="327"/>
      <c r="AF17" s="694"/>
      <c r="AG17" s="694"/>
      <c r="AH17" s="446"/>
      <c r="AI17" s="327"/>
      <c r="AJ17" s="1135"/>
      <c r="AK17" s="694"/>
      <c r="AL17" s="446"/>
      <c r="AM17" s="327"/>
      <c r="AN17" s="1135"/>
      <c r="AO17" s="1135"/>
      <c r="AP17" s="446"/>
      <c r="AQ17" s="327"/>
      <c r="AR17" s="1135"/>
      <c r="AS17" s="1135"/>
      <c r="AT17" s="446"/>
      <c r="AW17" s="499"/>
      <c r="AX17" s="499"/>
      <c r="AY17" s="338"/>
      <c r="AZ17" s="338"/>
      <c r="BA17" s="701"/>
      <c r="BB17" s="701"/>
      <c r="BC17" s="701"/>
      <c r="BD17" s="701"/>
      <c r="BE17" s="701"/>
      <c r="BF17" s="701"/>
      <c r="BG17" s="701"/>
      <c r="BH17" s="51"/>
    </row>
    <row r="18" spans="1:60" ht="12.75" customHeight="1" x14ac:dyDescent="0.2">
      <c r="A18" s="414" t="s">
        <v>147</v>
      </c>
      <c r="B18" s="326">
        <f t="shared" ref="B18:Y18" si="16">B14/B5</f>
        <v>0.38986175115207372</v>
      </c>
      <c r="C18" s="349">
        <f t="shared" si="16"/>
        <v>0.40750670241286863</v>
      </c>
      <c r="D18" s="349">
        <f t="shared" si="16"/>
        <v>0.43660714285714286</v>
      </c>
      <c r="E18" s="310">
        <f t="shared" si="16"/>
        <v>0.4712430426716141</v>
      </c>
      <c r="F18" s="326">
        <f t="shared" si="16"/>
        <v>0.47781885397412199</v>
      </c>
      <c r="G18" s="349">
        <f t="shared" si="16"/>
        <v>0.47636039250669043</v>
      </c>
      <c r="H18" s="349">
        <f t="shared" si="16"/>
        <v>0.4839622641509434</v>
      </c>
      <c r="I18" s="310">
        <f t="shared" si="16"/>
        <v>0.45435016111707843</v>
      </c>
      <c r="J18" s="326">
        <f t="shared" si="16"/>
        <v>0.44274028629856849</v>
      </c>
      <c r="K18" s="349">
        <f t="shared" si="16"/>
        <v>0.46160877513711152</v>
      </c>
      <c r="L18" s="349">
        <f t="shared" si="16"/>
        <v>0.46410256410256412</v>
      </c>
      <c r="M18" s="445">
        <f t="shared" si="16"/>
        <v>0.46146953405017921</v>
      </c>
      <c r="N18" s="326">
        <f t="shared" si="16"/>
        <v>0.49493087557603688</v>
      </c>
      <c r="O18" s="349">
        <f t="shared" si="16"/>
        <v>0.45454545454545453</v>
      </c>
      <c r="P18" s="349">
        <f t="shared" si="16"/>
        <v>0.46837469975980783</v>
      </c>
      <c r="Q18" s="445">
        <f t="shared" si="16"/>
        <v>0.49187935034802782</v>
      </c>
      <c r="R18" s="326">
        <f t="shared" si="16"/>
        <v>0.49518459069020865</v>
      </c>
      <c r="S18" s="693">
        <f t="shared" si="16"/>
        <v>0.4855448480355819</v>
      </c>
      <c r="T18" s="349">
        <f t="shared" si="16"/>
        <v>0.47854785478547857</v>
      </c>
      <c r="U18" s="445">
        <f t="shared" si="16"/>
        <v>0.46584255042290174</v>
      </c>
      <c r="V18" s="326">
        <f t="shared" si="16"/>
        <v>0.48466257668711654</v>
      </c>
      <c r="W18" s="693">
        <f t="shared" si="16"/>
        <v>0.48738379814077026</v>
      </c>
      <c r="X18" s="975">
        <f t="shared" si="16"/>
        <v>0.49145860709592643</v>
      </c>
      <c r="Y18" s="445">
        <f t="shared" si="16"/>
        <v>0.50186799501867996</v>
      </c>
      <c r="Z18" s="310"/>
      <c r="AA18" s="326">
        <f t="shared" ref="AA18:AC18" si="17">AA14/AA5</f>
        <v>0.5</v>
      </c>
      <c r="AB18" s="693">
        <f t="shared" si="17"/>
        <v>0.50021141649048628</v>
      </c>
      <c r="AC18" s="693">
        <f t="shared" si="17"/>
        <v>0.50506277845281489</v>
      </c>
      <c r="AD18" s="445">
        <f t="shared" ref="AD18:AF18" si="18">AD14/AD5</f>
        <v>0.51147540983606554</v>
      </c>
      <c r="AE18" s="326">
        <f t="shared" si="18"/>
        <v>0.51741293532338306</v>
      </c>
      <c r="AF18" s="693">
        <f t="shared" si="18"/>
        <v>0.52997275204359673</v>
      </c>
      <c r="AG18" s="693">
        <f t="shared" ref="AG18:AH18" si="19">AG14/AG5</f>
        <v>0.53749476330121493</v>
      </c>
      <c r="AH18" s="445">
        <f t="shared" si="19"/>
        <v>0.54193811074918563</v>
      </c>
      <c r="AI18" s="326">
        <v>0.52900000000000003</v>
      </c>
      <c r="AJ18" s="1134">
        <v>0.52800000000000002</v>
      </c>
      <c r="AK18" s="693">
        <v>0.53</v>
      </c>
      <c r="AL18" s="445">
        <v>0.53058676654182269</v>
      </c>
      <c r="AM18" s="326">
        <v>0.52700000000000002</v>
      </c>
      <c r="AN18" s="1134">
        <f t="shared" ref="AN18:AO18" si="20">AN14/AN5</f>
        <v>0.53270184934596299</v>
      </c>
      <c r="AO18" s="1134">
        <f t="shared" si="20"/>
        <v>0.53686534216335546</v>
      </c>
      <c r="AP18" s="445">
        <f t="shared" ref="AP18:AQ18" si="21">AP14/AP5</f>
        <v>0.5423728813559322</v>
      </c>
      <c r="AQ18" s="326">
        <f t="shared" si="21"/>
        <v>0.51806036615536866</v>
      </c>
      <c r="AR18" s="1134" t="e">
        <f t="shared" ref="AR18:AT18" si="22">AR14/AR5</f>
        <v>#DIV/0!</v>
      </c>
      <c r="AS18" s="1134" t="e">
        <f t="shared" si="22"/>
        <v>#DIV/0!</v>
      </c>
      <c r="AT18" s="445" t="e">
        <f t="shared" si="22"/>
        <v>#DIV/0!</v>
      </c>
      <c r="AW18" s="498">
        <f t="shared" ref="AW18:BB18" si="23">AW14/AW5</f>
        <v>0.42616992276238075</v>
      </c>
      <c r="AX18" s="498">
        <f t="shared" si="23"/>
        <v>0.47377205531711969</v>
      </c>
      <c r="AY18" s="337">
        <f t="shared" si="23"/>
        <v>0.45800826067003214</v>
      </c>
      <c r="AZ18" s="337">
        <f t="shared" si="23"/>
        <v>0.47725856697819313</v>
      </c>
      <c r="BA18" s="705">
        <f t="shared" si="23"/>
        <v>0.48043208783424829</v>
      </c>
      <c r="BB18" s="705">
        <f t="shared" si="23"/>
        <v>0.49155876085887562</v>
      </c>
      <c r="BC18" s="705">
        <v>0.50431669825226366</v>
      </c>
      <c r="BD18" s="705">
        <v>0.53200000000000003</v>
      </c>
      <c r="BE18" s="705">
        <v>0.52939300520888699</v>
      </c>
      <c r="BF18" s="705">
        <f t="shared" ref="BF18:BG18" si="24">BF14/BF5</f>
        <v>0.53497803311929704</v>
      </c>
      <c r="BG18" s="705">
        <f t="shared" si="24"/>
        <v>0.51806036615536866</v>
      </c>
      <c r="BH18" s="51"/>
    </row>
    <row r="19" spans="1:60" ht="12.75" customHeight="1" x14ac:dyDescent="0.2">
      <c r="A19" s="891"/>
      <c r="B19" s="325"/>
      <c r="C19" s="348"/>
      <c r="D19" s="348"/>
      <c r="E19" s="312"/>
      <c r="F19" s="325"/>
      <c r="G19" s="348"/>
      <c r="H19" s="348"/>
      <c r="I19" s="312"/>
      <c r="J19" s="325"/>
      <c r="K19" s="348"/>
      <c r="L19" s="348"/>
      <c r="M19" s="444"/>
      <c r="N19" s="325"/>
      <c r="O19" s="348"/>
      <c r="P19" s="348"/>
      <c r="Q19" s="444"/>
      <c r="R19" s="325"/>
      <c r="S19" s="695"/>
      <c r="T19" s="348"/>
      <c r="U19" s="444"/>
      <c r="V19" s="325"/>
      <c r="W19" s="695"/>
      <c r="X19" s="974"/>
      <c r="Y19" s="444"/>
      <c r="Z19" s="313"/>
      <c r="AA19" s="325"/>
      <c r="AB19" s="695"/>
      <c r="AC19" s="348"/>
      <c r="AD19" s="444"/>
      <c r="AE19" s="325"/>
      <c r="AF19" s="695"/>
      <c r="AG19" s="348"/>
      <c r="AH19" s="444"/>
      <c r="AI19" s="325"/>
      <c r="AJ19" s="1136"/>
      <c r="AK19" s="348"/>
      <c r="AL19" s="444"/>
      <c r="AM19" s="325"/>
      <c r="AN19" s="1136"/>
      <c r="AO19" s="348"/>
      <c r="AP19" s="444"/>
      <c r="AQ19" s="325"/>
      <c r="AR19" s="1136"/>
      <c r="AS19" s="348"/>
      <c r="AT19" s="444"/>
      <c r="AW19" s="496"/>
      <c r="AX19" s="496"/>
      <c r="AY19" s="336"/>
      <c r="AZ19" s="336"/>
      <c r="BA19" s="701"/>
      <c r="BB19" s="701"/>
      <c r="BC19" s="701"/>
      <c r="BD19" s="701"/>
      <c r="BE19" s="701"/>
      <c r="BF19" s="701"/>
      <c r="BG19" s="701"/>
      <c r="BH19" s="51"/>
    </row>
    <row r="20" spans="1:60" ht="12.75" customHeight="1" x14ac:dyDescent="0.2">
      <c r="A20" s="413" t="s">
        <v>148</v>
      </c>
      <c r="B20" s="323">
        <v>-151</v>
      </c>
      <c r="C20" s="346">
        <v>-133</v>
      </c>
      <c r="D20" s="346">
        <v>-146</v>
      </c>
      <c r="E20" s="309">
        <v>-138</v>
      </c>
      <c r="F20" s="323">
        <v>-154</v>
      </c>
      <c r="G20" s="346">
        <v>-165</v>
      </c>
      <c r="H20" s="346">
        <v>-165</v>
      </c>
      <c r="I20" s="309">
        <v>-151</v>
      </c>
      <c r="J20" s="358">
        <v>-148</v>
      </c>
      <c r="K20" s="398">
        <v>-156</v>
      </c>
      <c r="L20" s="346">
        <v>-153</v>
      </c>
      <c r="M20" s="442">
        <v>-171</v>
      </c>
      <c r="N20" s="358">
        <v>-153</v>
      </c>
      <c r="O20" s="398">
        <v>-155</v>
      </c>
      <c r="P20" s="346">
        <v>-163</v>
      </c>
      <c r="Q20" s="442">
        <v>-168</v>
      </c>
      <c r="R20" s="358">
        <v>-189</v>
      </c>
      <c r="S20" s="398">
        <v>-180</v>
      </c>
      <c r="T20" s="346">
        <v>-196</v>
      </c>
      <c r="U20" s="442">
        <v>-198</v>
      </c>
      <c r="V20" s="358">
        <v>-199</v>
      </c>
      <c r="W20" s="398">
        <v>-195</v>
      </c>
      <c r="X20" s="907">
        <v>-178</v>
      </c>
      <c r="Y20" s="442">
        <v>-318</v>
      </c>
      <c r="Z20" s="398"/>
      <c r="AA20" s="358">
        <v>-403</v>
      </c>
      <c r="AB20" s="398">
        <v>-416</v>
      </c>
      <c r="AC20" s="346">
        <v>-379</v>
      </c>
      <c r="AD20" s="442">
        <v>-362</v>
      </c>
      <c r="AE20" s="358">
        <v>-367</v>
      </c>
      <c r="AF20" s="398">
        <v>-381</v>
      </c>
      <c r="AG20" s="346">
        <v>-392</v>
      </c>
      <c r="AH20" s="442">
        <v>-414</v>
      </c>
      <c r="AI20" s="358">
        <v>-426</v>
      </c>
      <c r="AJ20" s="428">
        <v>-438</v>
      </c>
      <c r="AK20" s="346">
        <v>-433</v>
      </c>
      <c r="AL20" s="442">
        <v>-403</v>
      </c>
      <c r="AM20" s="358">
        <v>-415</v>
      </c>
      <c r="AN20" s="428">
        <v>-408</v>
      </c>
      <c r="AO20" s="346">
        <v>-396</v>
      </c>
      <c r="AP20" s="442">
        <v>-424</v>
      </c>
      <c r="AQ20" s="358">
        <v>-425</v>
      </c>
      <c r="AR20" s="428"/>
      <c r="AS20" s="346"/>
      <c r="AT20" s="442"/>
      <c r="AV20" s="51"/>
      <c r="AW20" s="493">
        <f>+B20+C20+D20+E20</f>
        <v>-568</v>
      </c>
      <c r="AX20" s="493">
        <f>+F20+G20+H20+I20</f>
        <v>-635</v>
      </c>
      <c r="AY20" s="334">
        <f>+J20+K20+L20+M20</f>
        <v>-628</v>
      </c>
      <c r="AZ20" s="334">
        <f t="shared" ref="AZ20:AZ30" si="25">+N20+O20+P20+Q20</f>
        <v>-639</v>
      </c>
      <c r="BA20" s="701">
        <v>-763</v>
      </c>
      <c r="BB20" s="701">
        <v>-890</v>
      </c>
      <c r="BC20" s="701">
        <v>-1560</v>
      </c>
      <c r="BD20" s="701">
        <v>-1554</v>
      </c>
      <c r="BE20" s="493">
        <v>-1700</v>
      </c>
      <c r="BF20" s="493">
        <f t="shared" ref="BF20:BF25" si="26">SUM(AM20:AP20)</f>
        <v>-1643</v>
      </c>
      <c r="BG20" s="493">
        <f t="shared" ref="BG20:BG25" si="27">SUM(AQ20:AT20)</f>
        <v>-425</v>
      </c>
      <c r="BH20" s="51"/>
    </row>
    <row r="21" spans="1:60" ht="12.75" customHeight="1" x14ac:dyDescent="0.2">
      <c r="A21" s="890" t="s">
        <v>15</v>
      </c>
      <c r="B21" s="323">
        <v>-1</v>
      </c>
      <c r="C21" s="346">
        <v>2</v>
      </c>
      <c r="D21" s="346">
        <v>7</v>
      </c>
      <c r="E21" s="309">
        <v>-1</v>
      </c>
      <c r="F21" s="323">
        <v>0</v>
      </c>
      <c r="G21" s="346">
        <v>-3</v>
      </c>
      <c r="H21" s="346">
        <v>-1</v>
      </c>
      <c r="I21" s="309">
        <v>-18</v>
      </c>
      <c r="J21" s="358">
        <v>0</v>
      </c>
      <c r="K21" s="398">
        <v>1</v>
      </c>
      <c r="L21" s="346">
        <v>0</v>
      </c>
      <c r="M21" s="442">
        <v>-23</v>
      </c>
      <c r="N21" s="358">
        <v>0</v>
      </c>
      <c r="O21" s="398">
        <v>0</v>
      </c>
      <c r="P21" s="346">
        <v>0</v>
      </c>
      <c r="Q21" s="442">
        <v>1</v>
      </c>
      <c r="R21" s="358">
        <v>-9</v>
      </c>
      <c r="S21" s="398">
        <v>4</v>
      </c>
      <c r="T21" s="346">
        <v>0</v>
      </c>
      <c r="U21" s="442">
        <v>-4</v>
      </c>
      <c r="V21" s="358">
        <v>-8</v>
      </c>
      <c r="W21" s="398">
        <v>-5</v>
      </c>
      <c r="X21" s="907">
        <v>1</v>
      </c>
      <c r="Y21" s="442">
        <v>-79</v>
      </c>
      <c r="Z21" s="1048" t="s">
        <v>250</v>
      </c>
      <c r="AA21" s="358">
        <v>-11</v>
      </c>
      <c r="AB21" s="398">
        <v>-32</v>
      </c>
      <c r="AC21" s="346">
        <v>0</v>
      </c>
      <c r="AD21" s="442">
        <v>2</v>
      </c>
      <c r="AE21" s="358">
        <v>12</v>
      </c>
      <c r="AF21" s="398">
        <v>0</v>
      </c>
      <c r="AG21" s="346">
        <v>0</v>
      </c>
      <c r="AH21" s="442">
        <v>0</v>
      </c>
      <c r="AI21" s="358">
        <v>0</v>
      </c>
      <c r="AJ21" s="428">
        <v>0</v>
      </c>
      <c r="AK21" s="346">
        <v>0</v>
      </c>
      <c r="AL21" s="442">
        <v>0</v>
      </c>
      <c r="AM21" s="358">
        <v>-11</v>
      </c>
      <c r="AN21" s="428">
        <v>-5</v>
      </c>
      <c r="AO21" s="346">
        <v>0</v>
      </c>
      <c r="AP21" s="442">
        <v>0</v>
      </c>
      <c r="AQ21" s="358">
        <v>-4</v>
      </c>
      <c r="AR21" s="428"/>
      <c r="AS21" s="346"/>
      <c r="AT21" s="442"/>
      <c r="AV21" s="51"/>
      <c r="AW21" s="493">
        <f>+B21+C21+D21+E21</f>
        <v>7</v>
      </c>
      <c r="AX21" s="493">
        <f>+F21+G21+H21+I21</f>
        <v>-22</v>
      </c>
      <c r="AY21" s="334">
        <f>+J21+K21+L21+M21</f>
        <v>-22</v>
      </c>
      <c r="AZ21" s="334">
        <f t="shared" si="25"/>
        <v>1</v>
      </c>
      <c r="BA21" s="701">
        <v>-9</v>
      </c>
      <c r="BB21" s="701">
        <v>-91</v>
      </c>
      <c r="BC21" s="701">
        <v>-41</v>
      </c>
      <c r="BD21" s="701">
        <v>12</v>
      </c>
      <c r="BE21" s="493">
        <v>0</v>
      </c>
      <c r="BF21" s="493">
        <f t="shared" si="26"/>
        <v>-16</v>
      </c>
      <c r="BG21" s="493">
        <f t="shared" si="27"/>
        <v>-4</v>
      </c>
      <c r="BH21" s="51"/>
    </row>
    <row r="22" spans="1:60" s="272" customFormat="1" ht="12.75" customHeight="1" x14ac:dyDescent="0.2">
      <c r="A22" s="890" t="s">
        <v>207</v>
      </c>
      <c r="B22" s="323">
        <v>0</v>
      </c>
      <c r="C22" s="346">
        <v>0</v>
      </c>
      <c r="D22" s="346">
        <v>0</v>
      </c>
      <c r="E22" s="309">
        <v>0</v>
      </c>
      <c r="F22" s="323">
        <v>-1</v>
      </c>
      <c r="G22" s="346">
        <v>0</v>
      </c>
      <c r="H22" s="346">
        <v>0</v>
      </c>
      <c r="I22" s="309">
        <v>-1</v>
      </c>
      <c r="J22" s="358">
        <v>-1</v>
      </c>
      <c r="K22" s="398">
        <v>-1</v>
      </c>
      <c r="L22" s="346">
        <v>-1</v>
      </c>
      <c r="M22" s="442">
        <v>-2</v>
      </c>
      <c r="N22" s="358">
        <v>-3</v>
      </c>
      <c r="O22" s="398">
        <v>-2</v>
      </c>
      <c r="P22" s="346">
        <v>-3</v>
      </c>
      <c r="Q22" s="442">
        <v>-5</v>
      </c>
      <c r="R22" s="358">
        <v>-3</v>
      </c>
      <c r="S22" s="398">
        <v>-5</v>
      </c>
      <c r="T22" s="346">
        <v>-5</v>
      </c>
      <c r="U22" s="442">
        <v>-7</v>
      </c>
      <c r="V22" s="358">
        <v>-8</v>
      </c>
      <c r="W22" s="398">
        <v>-9</v>
      </c>
      <c r="X22" s="907">
        <v>-7</v>
      </c>
      <c r="Y22" s="442">
        <v>-21</v>
      </c>
      <c r="Z22" s="1048" t="s">
        <v>250</v>
      </c>
      <c r="AA22" s="358">
        <v>-32</v>
      </c>
      <c r="AB22" s="398">
        <v>-30</v>
      </c>
      <c r="AC22" s="346">
        <v>-29</v>
      </c>
      <c r="AD22" s="442">
        <v>-32</v>
      </c>
      <c r="AE22" s="358">
        <v>-29</v>
      </c>
      <c r="AF22" s="398">
        <v>-28</v>
      </c>
      <c r="AG22" s="346">
        <v>-30</v>
      </c>
      <c r="AH22" s="442">
        <v>-35</v>
      </c>
      <c r="AI22" s="358">
        <v>-31</v>
      </c>
      <c r="AJ22" s="428">
        <v>-32</v>
      </c>
      <c r="AK22" s="346">
        <v>-34</v>
      </c>
      <c r="AL22" s="442">
        <v>-36</v>
      </c>
      <c r="AM22" s="358">
        <v>-35</v>
      </c>
      <c r="AN22" s="428">
        <v>-34</v>
      </c>
      <c r="AO22" s="346">
        <v>-34</v>
      </c>
      <c r="AP22" s="442">
        <v>-38</v>
      </c>
      <c r="AQ22" s="358">
        <v>-40</v>
      </c>
      <c r="AR22" s="428"/>
      <c r="AS22" s="346"/>
      <c r="AT22" s="442"/>
      <c r="AV22" s="51"/>
      <c r="AW22" s="493">
        <f>+B22+C22+D22+E22</f>
        <v>0</v>
      </c>
      <c r="AX22" s="493">
        <f>+F22+G22+H22+I22</f>
        <v>-2</v>
      </c>
      <c r="AY22" s="334">
        <f>+J22+K22+L22+M22</f>
        <v>-5</v>
      </c>
      <c r="AZ22" s="334">
        <f t="shared" si="25"/>
        <v>-13</v>
      </c>
      <c r="BA22" s="701">
        <v>-20</v>
      </c>
      <c r="BB22" s="701">
        <v>-45</v>
      </c>
      <c r="BC22" s="701">
        <v>-123</v>
      </c>
      <c r="BD22" s="701">
        <v>-122</v>
      </c>
      <c r="BE22" s="493">
        <v>-133</v>
      </c>
      <c r="BF22" s="493">
        <f t="shared" si="26"/>
        <v>-141</v>
      </c>
      <c r="BG22" s="493">
        <f t="shared" si="27"/>
        <v>-40</v>
      </c>
      <c r="BH22" s="51"/>
    </row>
    <row r="23" spans="1:60" s="272" customFormat="1" ht="12.75" customHeight="1" x14ac:dyDescent="0.2">
      <c r="A23" s="890" t="s">
        <v>246</v>
      </c>
      <c r="B23" s="323">
        <v>0</v>
      </c>
      <c r="C23" s="346">
        <v>0</v>
      </c>
      <c r="D23" s="346">
        <v>0</v>
      </c>
      <c r="E23" s="309">
        <v>0</v>
      </c>
      <c r="F23" s="323">
        <v>0</v>
      </c>
      <c r="G23" s="346">
        <v>0</v>
      </c>
      <c r="H23" s="346">
        <v>0</v>
      </c>
      <c r="I23" s="309">
        <v>0</v>
      </c>
      <c r="J23" s="358">
        <v>0</v>
      </c>
      <c r="K23" s="398">
        <v>0</v>
      </c>
      <c r="L23" s="346">
        <v>0</v>
      </c>
      <c r="M23" s="442">
        <v>0</v>
      </c>
      <c r="N23" s="358">
        <v>0</v>
      </c>
      <c r="O23" s="398">
        <v>0</v>
      </c>
      <c r="P23" s="346">
        <v>0</v>
      </c>
      <c r="Q23" s="442">
        <v>0</v>
      </c>
      <c r="R23" s="358">
        <v>0</v>
      </c>
      <c r="S23" s="398">
        <v>0</v>
      </c>
      <c r="T23" s="346">
        <v>0</v>
      </c>
      <c r="U23" s="442">
        <v>0</v>
      </c>
      <c r="V23" s="906">
        <v>0</v>
      </c>
      <c r="W23" s="428">
        <v>0</v>
      </c>
      <c r="X23" s="907">
        <v>0</v>
      </c>
      <c r="Y23" s="709">
        <v>0</v>
      </c>
      <c r="Z23" s="428"/>
      <c r="AA23" s="906">
        <v>0</v>
      </c>
      <c r="AB23" s="428">
        <v>0</v>
      </c>
      <c r="AC23" s="907">
        <v>0</v>
      </c>
      <c r="AD23" s="709">
        <v>0</v>
      </c>
      <c r="AE23" s="906">
        <v>-1</v>
      </c>
      <c r="AF23" s="428">
        <v>0</v>
      </c>
      <c r="AG23" s="907">
        <v>0</v>
      </c>
      <c r="AH23" s="709">
        <v>-1</v>
      </c>
      <c r="AI23" s="906">
        <v>-1</v>
      </c>
      <c r="AJ23" s="428">
        <v>-2</v>
      </c>
      <c r="AK23" s="907">
        <v>-18</v>
      </c>
      <c r="AL23" s="709">
        <v>-3</v>
      </c>
      <c r="AM23" s="906">
        <v>-3</v>
      </c>
      <c r="AN23" s="428">
        <v>-2</v>
      </c>
      <c r="AO23" s="907">
        <v>-1</v>
      </c>
      <c r="AP23" s="709">
        <v>-1</v>
      </c>
      <c r="AQ23" s="906">
        <v>-1</v>
      </c>
      <c r="AR23" s="428"/>
      <c r="AS23" s="907"/>
      <c r="AT23" s="709"/>
      <c r="AV23" s="505"/>
      <c r="AW23" s="503">
        <v>0</v>
      </c>
      <c r="AX23" s="503">
        <v>0</v>
      </c>
      <c r="AY23" s="415">
        <v>0</v>
      </c>
      <c r="AZ23" s="415">
        <v>0</v>
      </c>
      <c r="BA23" s="415">
        <v>0</v>
      </c>
      <c r="BB23" s="415">
        <v>0</v>
      </c>
      <c r="BC23" s="415">
        <v>0</v>
      </c>
      <c r="BD23" s="415">
        <v>-2</v>
      </c>
      <c r="BE23" s="415">
        <v>-24</v>
      </c>
      <c r="BF23" s="415">
        <f t="shared" si="26"/>
        <v>-7</v>
      </c>
      <c r="BG23" s="415">
        <f t="shared" si="27"/>
        <v>-1</v>
      </c>
      <c r="BH23" s="51"/>
    </row>
    <row r="24" spans="1:60" ht="12.75" customHeight="1" x14ac:dyDescent="0.2">
      <c r="A24" s="890" t="s">
        <v>144</v>
      </c>
      <c r="B24" s="323">
        <v>-2</v>
      </c>
      <c r="C24" s="346">
        <v>1</v>
      </c>
      <c r="D24" s="346">
        <v>-1</v>
      </c>
      <c r="E24" s="309">
        <v>1</v>
      </c>
      <c r="F24" s="323">
        <v>0</v>
      </c>
      <c r="G24" s="346">
        <v>-2</v>
      </c>
      <c r="H24" s="346">
        <v>0</v>
      </c>
      <c r="I24" s="309">
        <v>0</v>
      </c>
      <c r="J24" s="358">
        <v>-2</v>
      </c>
      <c r="K24" s="398">
        <v>-6</v>
      </c>
      <c r="L24" s="346">
        <v>-3</v>
      </c>
      <c r="M24" s="442">
        <v>-1</v>
      </c>
      <c r="N24" s="358">
        <v>-1</v>
      </c>
      <c r="O24" s="398">
        <v>-1</v>
      </c>
      <c r="P24" s="346">
        <v>0</v>
      </c>
      <c r="Q24" s="442">
        <v>-1</v>
      </c>
      <c r="R24" s="358">
        <v>-1</v>
      </c>
      <c r="S24" s="429">
        <v>0</v>
      </c>
      <c r="T24" s="346">
        <v>0</v>
      </c>
      <c r="U24" s="442">
        <v>0</v>
      </c>
      <c r="V24" s="358">
        <v>0</v>
      </c>
      <c r="W24" s="879">
        <v>0</v>
      </c>
      <c r="X24" s="907">
        <v>0</v>
      </c>
      <c r="Y24" s="334">
        <v>1</v>
      </c>
      <c r="Z24" s="398"/>
      <c r="AA24" s="358">
        <v>0</v>
      </c>
      <c r="AB24" s="879">
        <v>1</v>
      </c>
      <c r="AC24" s="346">
        <v>0</v>
      </c>
      <c r="AD24" s="334">
        <v>-1</v>
      </c>
      <c r="AE24" s="358">
        <v>0</v>
      </c>
      <c r="AF24" s="879">
        <v>0</v>
      </c>
      <c r="AG24" s="346">
        <v>0</v>
      </c>
      <c r="AH24" s="334">
        <v>0</v>
      </c>
      <c r="AI24" s="358">
        <v>0</v>
      </c>
      <c r="AJ24" s="1013">
        <v>0</v>
      </c>
      <c r="AK24" s="346">
        <v>0</v>
      </c>
      <c r="AL24" s="334">
        <v>0</v>
      </c>
      <c r="AM24" s="358">
        <v>0</v>
      </c>
      <c r="AN24" s="1013">
        <v>0</v>
      </c>
      <c r="AO24" s="346">
        <v>0</v>
      </c>
      <c r="AP24" s="334">
        <v>0</v>
      </c>
      <c r="AQ24" s="358">
        <v>0</v>
      </c>
      <c r="AR24" s="1013"/>
      <c r="AS24" s="346"/>
      <c r="AT24" s="334"/>
      <c r="AV24" s="51"/>
      <c r="AW24" s="493">
        <f>+B24+C24+D24+E24</f>
        <v>-1</v>
      </c>
      <c r="AX24" s="493">
        <f>+F24+G24+H24+I24</f>
        <v>-2</v>
      </c>
      <c r="AY24" s="334">
        <f>+J24+K24+L24+M24</f>
        <v>-12</v>
      </c>
      <c r="AZ24" s="334">
        <f t="shared" si="25"/>
        <v>-3</v>
      </c>
      <c r="BA24" s="701">
        <v>-1</v>
      </c>
      <c r="BB24" s="701">
        <v>1</v>
      </c>
      <c r="BC24" s="493">
        <v>0</v>
      </c>
      <c r="BD24" s="493">
        <v>0</v>
      </c>
      <c r="BE24" s="493">
        <v>0</v>
      </c>
      <c r="BF24" s="493">
        <f t="shared" si="26"/>
        <v>0</v>
      </c>
      <c r="BG24" s="493">
        <f t="shared" si="27"/>
        <v>0</v>
      </c>
      <c r="BH24" s="51"/>
    </row>
    <row r="25" spans="1:60" ht="12.75" customHeight="1" thickBot="1" x14ac:dyDescent="0.25">
      <c r="A25" s="413" t="s">
        <v>149</v>
      </c>
      <c r="B25" s="328">
        <f t="shared" ref="B25:P25" si="28">B20-SUM(B21:B24)</f>
        <v>-148</v>
      </c>
      <c r="C25" s="351">
        <f t="shared" si="28"/>
        <v>-136</v>
      </c>
      <c r="D25" s="351">
        <f t="shared" si="28"/>
        <v>-152</v>
      </c>
      <c r="E25" s="311">
        <f t="shared" si="28"/>
        <v>-138</v>
      </c>
      <c r="F25" s="328">
        <f t="shared" si="28"/>
        <v>-153</v>
      </c>
      <c r="G25" s="351">
        <f t="shared" si="28"/>
        <v>-160</v>
      </c>
      <c r="H25" s="351">
        <f t="shared" si="28"/>
        <v>-164</v>
      </c>
      <c r="I25" s="311">
        <f t="shared" si="28"/>
        <v>-132</v>
      </c>
      <c r="J25" s="362">
        <f t="shared" si="28"/>
        <v>-145</v>
      </c>
      <c r="K25" s="351">
        <f t="shared" si="28"/>
        <v>-150</v>
      </c>
      <c r="L25" s="351">
        <f t="shared" si="28"/>
        <v>-149</v>
      </c>
      <c r="M25" s="447">
        <f t="shared" si="28"/>
        <v>-145</v>
      </c>
      <c r="N25" s="362">
        <f t="shared" si="28"/>
        <v>-149</v>
      </c>
      <c r="O25" s="351">
        <f t="shared" si="28"/>
        <v>-152</v>
      </c>
      <c r="P25" s="351">
        <f t="shared" si="28"/>
        <v>-160</v>
      </c>
      <c r="Q25" s="447">
        <v>-163</v>
      </c>
      <c r="R25" s="362">
        <v>-176</v>
      </c>
      <c r="S25" s="696">
        <v>-179</v>
      </c>
      <c r="T25" s="351">
        <v>-191</v>
      </c>
      <c r="U25" s="447">
        <v>-187</v>
      </c>
      <c r="V25" s="362">
        <v>-183</v>
      </c>
      <c r="W25" s="696">
        <v>-181</v>
      </c>
      <c r="X25" s="914">
        <v>-172</v>
      </c>
      <c r="Y25" s="447">
        <v>-219</v>
      </c>
      <c r="Z25" s="311"/>
      <c r="AA25" s="362">
        <v>-360</v>
      </c>
      <c r="AB25" s="696">
        <v>-355</v>
      </c>
      <c r="AC25" s="351">
        <v>-350</v>
      </c>
      <c r="AD25" s="447">
        <v>-331</v>
      </c>
      <c r="AE25" s="362">
        <v>-349</v>
      </c>
      <c r="AF25" s="696">
        <v>-353</v>
      </c>
      <c r="AG25" s="351">
        <v>-362</v>
      </c>
      <c r="AH25" s="447">
        <v>-378</v>
      </c>
      <c r="AI25" s="362">
        <v>-394</v>
      </c>
      <c r="AJ25" s="1014">
        <v>-404</v>
      </c>
      <c r="AK25" s="351">
        <v>-381</v>
      </c>
      <c r="AL25" s="447">
        <v>-364</v>
      </c>
      <c r="AM25" s="362">
        <v>-366</v>
      </c>
      <c r="AN25" s="1014">
        <v>-367</v>
      </c>
      <c r="AO25" s="351">
        <v>-361</v>
      </c>
      <c r="AP25" s="447">
        <v>-385</v>
      </c>
      <c r="AQ25" s="362">
        <v>-380</v>
      </c>
      <c r="AR25" s="1014"/>
      <c r="AS25" s="351"/>
      <c r="AT25" s="447"/>
      <c r="AV25" s="51"/>
      <c r="AW25" s="495">
        <f>+B25+C25+D25+E25</f>
        <v>-574</v>
      </c>
      <c r="AX25" s="495">
        <f>+F25+G25+H25+I25</f>
        <v>-609</v>
      </c>
      <c r="AY25" s="339">
        <f>+J25+K25+L25+M25</f>
        <v>-589</v>
      </c>
      <c r="AZ25" s="339">
        <f t="shared" si="25"/>
        <v>-624</v>
      </c>
      <c r="BA25" s="702">
        <v>-733</v>
      </c>
      <c r="BB25" s="702">
        <v>-755</v>
      </c>
      <c r="BC25" s="702">
        <v>-1396</v>
      </c>
      <c r="BD25" s="702">
        <v>-1442</v>
      </c>
      <c r="BE25" s="495">
        <v>-1543</v>
      </c>
      <c r="BF25" s="495">
        <f t="shared" si="26"/>
        <v>-1479</v>
      </c>
      <c r="BG25" s="495">
        <f t="shared" si="27"/>
        <v>-380</v>
      </c>
      <c r="BH25" s="51"/>
    </row>
    <row r="26" spans="1:60" ht="12.75" customHeight="1" thickTop="1" x14ac:dyDescent="0.2">
      <c r="A26" s="413"/>
      <c r="B26" s="323"/>
      <c r="C26" s="346"/>
      <c r="D26" s="346"/>
      <c r="E26" s="309"/>
      <c r="F26" s="323"/>
      <c r="G26" s="346"/>
      <c r="H26" s="346"/>
      <c r="I26" s="309"/>
      <c r="J26" s="358"/>
      <c r="K26" s="398"/>
      <c r="L26" s="346"/>
      <c r="M26" s="442"/>
      <c r="N26" s="358"/>
      <c r="O26" s="398"/>
      <c r="P26" s="346"/>
      <c r="Q26" s="442"/>
      <c r="R26" s="358"/>
      <c r="S26" s="398"/>
      <c r="T26" s="346"/>
      <c r="U26" s="442"/>
      <c r="V26" s="358"/>
      <c r="W26" s="398"/>
      <c r="X26" s="907"/>
      <c r="Y26" s="442"/>
      <c r="Z26" s="398"/>
      <c r="AA26" s="358"/>
      <c r="AB26" s="398"/>
      <c r="AC26" s="346"/>
      <c r="AD26" s="442"/>
      <c r="AE26" s="358"/>
      <c r="AF26" s="398"/>
      <c r="AG26" s="346"/>
      <c r="AH26" s="442"/>
      <c r="AI26" s="358"/>
      <c r="AJ26" s="428"/>
      <c r="AK26" s="346"/>
      <c r="AL26" s="442"/>
      <c r="AM26" s="358"/>
      <c r="AN26" s="428"/>
      <c r="AO26" s="346"/>
      <c r="AP26" s="442"/>
      <c r="AQ26" s="358"/>
      <c r="AR26" s="428"/>
      <c r="AS26" s="346"/>
      <c r="AT26" s="442"/>
      <c r="AV26" s="51"/>
      <c r="AW26" s="493"/>
      <c r="AX26" s="493"/>
      <c r="AY26" s="334"/>
      <c r="AZ26" s="334">
        <f t="shared" si="25"/>
        <v>0</v>
      </c>
      <c r="BA26" s="701"/>
      <c r="BB26" s="701"/>
      <c r="BC26" s="701"/>
      <c r="BD26" s="701"/>
      <c r="BE26" s="701"/>
      <c r="BF26" s="701"/>
      <c r="BG26" s="701"/>
      <c r="BH26" s="51"/>
    </row>
    <row r="27" spans="1:60" ht="12.75" customHeight="1" x14ac:dyDescent="0.2">
      <c r="A27" s="413" t="s">
        <v>150</v>
      </c>
      <c r="B27" s="323">
        <v>-253</v>
      </c>
      <c r="C27" s="346">
        <v>-237</v>
      </c>
      <c r="D27" s="346">
        <v>-225</v>
      </c>
      <c r="E27" s="309">
        <v>-251</v>
      </c>
      <c r="F27" s="323">
        <v>-234</v>
      </c>
      <c r="G27" s="346">
        <v>-229</v>
      </c>
      <c r="H27" s="346">
        <v>-219</v>
      </c>
      <c r="I27" s="309">
        <v>-236</v>
      </c>
      <c r="J27" s="358">
        <v>-222</v>
      </c>
      <c r="K27" s="398">
        <v>-231</v>
      </c>
      <c r="L27" s="346">
        <v>-236</v>
      </c>
      <c r="M27" s="442">
        <v>-288</v>
      </c>
      <c r="N27" s="358">
        <v>-222</v>
      </c>
      <c r="O27" s="398">
        <v>-211</v>
      </c>
      <c r="P27" s="346">
        <v>-239</v>
      </c>
      <c r="Q27" s="442">
        <v>-224</v>
      </c>
      <c r="R27" s="358">
        <v>-172</v>
      </c>
      <c r="S27" s="398">
        <v>-175</v>
      </c>
      <c r="T27" s="346">
        <v>-172</v>
      </c>
      <c r="U27" s="442">
        <v>-167</v>
      </c>
      <c r="V27" s="358">
        <v>-180</v>
      </c>
      <c r="W27" s="398">
        <v>-167</v>
      </c>
      <c r="X27" s="907">
        <v>-162</v>
      </c>
      <c r="Y27" s="442">
        <v>-413</v>
      </c>
      <c r="Z27" s="398"/>
      <c r="AA27" s="358">
        <v>-296</v>
      </c>
      <c r="AB27" s="398">
        <v>-283</v>
      </c>
      <c r="AC27" s="346">
        <v>-270</v>
      </c>
      <c r="AD27" s="442">
        <v>-292</v>
      </c>
      <c r="AE27" s="358">
        <v>-266</v>
      </c>
      <c r="AF27" s="398">
        <v>-263</v>
      </c>
      <c r="AG27" s="346">
        <v>-292</v>
      </c>
      <c r="AH27" s="442">
        <v>-269</v>
      </c>
      <c r="AI27" s="358">
        <v>-248</v>
      </c>
      <c r="AJ27" s="428">
        <v>-242</v>
      </c>
      <c r="AK27" s="346">
        <v>-252</v>
      </c>
      <c r="AL27" s="442">
        <v>-251</v>
      </c>
      <c r="AM27" s="358">
        <v>-248</v>
      </c>
      <c r="AN27" s="428">
        <v>-230</v>
      </c>
      <c r="AO27" s="346">
        <v>-221</v>
      </c>
      <c r="AP27" s="442">
        <v>-225</v>
      </c>
      <c r="AQ27" s="358">
        <v>-233</v>
      </c>
      <c r="AR27" s="428"/>
      <c r="AS27" s="346"/>
      <c r="AT27" s="442"/>
      <c r="AV27" s="51"/>
      <c r="AW27" s="493">
        <f>+B27+C27+D27+E27</f>
        <v>-966</v>
      </c>
      <c r="AX27" s="493">
        <f>+F27+G27+H27+I27</f>
        <v>-918</v>
      </c>
      <c r="AY27" s="334">
        <f>+J27+K27+L27+M27</f>
        <v>-977</v>
      </c>
      <c r="AZ27" s="334">
        <f t="shared" si="25"/>
        <v>-896</v>
      </c>
      <c r="BA27" s="701">
        <v>-686</v>
      </c>
      <c r="BB27" s="701">
        <v>-922</v>
      </c>
      <c r="BC27" s="701">
        <v>-1141</v>
      </c>
      <c r="BD27" s="701">
        <v>-1090</v>
      </c>
      <c r="BE27" s="493">
        <v>-993</v>
      </c>
      <c r="BF27" s="493">
        <f t="shared" ref="BF27:BF33" si="29">SUM(AM27:AP27)</f>
        <v>-924</v>
      </c>
      <c r="BG27" s="493">
        <f t="shared" ref="BG27:BG33" si="30">SUM(AQ27:AT27)</f>
        <v>-233</v>
      </c>
      <c r="BH27" s="51"/>
    </row>
    <row r="28" spans="1:60" ht="12.75" customHeight="1" x14ac:dyDescent="0.2">
      <c r="A28" s="890" t="s">
        <v>14</v>
      </c>
      <c r="B28" s="323">
        <v>-71</v>
      </c>
      <c r="C28" s="346">
        <v>-78</v>
      </c>
      <c r="D28" s="346">
        <v>-66</v>
      </c>
      <c r="E28" s="309">
        <v>-66</v>
      </c>
      <c r="F28" s="323">
        <v>-70</v>
      </c>
      <c r="G28" s="346">
        <v>-69</v>
      </c>
      <c r="H28" s="346">
        <v>-68</v>
      </c>
      <c r="I28" s="309">
        <v>-67</v>
      </c>
      <c r="J28" s="358">
        <v>-64</v>
      </c>
      <c r="K28" s="398">
        <v>-64</v>
      </c>
      <c r="L28" s="346">
        <v>-61</v>
      </c>
      <c r="M28" s="442">
        <v>-64</v>
      </c>
      <c r="N28" s="358">
        <v>-64</v>
      </c>
      <c r="O28" s="398">
        <v>-63</v>
      </c>
      <c r="P28" s="346">
        <v>-64</v>
      </c>
      <c r="Q28" s="442">
        <v>-41</v>
      </c>
      <c r="R28" s="358">
        <v>0</v>
      </c>
      <c r="S28" s="398">
        <v>0</v>
      </c>
      <c r="T28" s="346">
        <v>0</v>
      </c>
      <c r="U28" s="442">
        <v>0</v>
      </c>
      <c r="V28" s="358">
        <v>0</v>
      </c>
      <c r="W28" s="398">
        <v>0</v>
      </c>
      <c r="X28" s="907">
        <v>0</v>
      </c>
      <c r="Y28" s="442">
        <v>0</v>
      </c>
      <c r="Z28" s="398"/>
      <c r="AA28" s="358">
        <v>-1</v>
      </c>
      <c r="AB28" s="398">
        <v>-9</v>
      </c>
      <c r="AC28" s="346">
        <v>-6</v>
      </c>
      <c r="AD28" s="442">
        <v>-5</v>
      </c>
      <c r="AE28" s="358">
        <v>-6</v>
      </c>
      <c r="AF28" s="398">
        <v>-6</v>
      </c>
      <c r="AG28" s="346">
        <v>-4</v>
      </c>
      <c r="AH28" s="442">
        <v>-5</v>
      </c>
      <c r="AI28" s="358">
        <v>-3</v>
      </c>
      <c r="AJ28" s="428">
        <v>-1</v>
      </c>
      <c r="AK28" s="346">
        <v>-2</v>
      </c>
      <c r="AL28" s="442">
        <v>-2</v>
      </c>
      <c r="AM28" s="358">
        <v>-1</v>
      </c>
      <c r="AN28" s="428">
        <v>-2</v>
      </c>
      <c r="AO28" s="346">
        <v>-5</v>
      </c>
      <c r="AP28" s="442">
        <v>-1</v>
      </c>
      <c r="AQ28" s="358">
        <v>-2</v>
      </c>
      <c r="AR28" s="428"/>
      <c r="AS28" s="346"/>
      <c r="AT28" s="442"/>
      <c r="AV28" s="51"/>
      <c r="AW28" s="493">
        <f>+B28+C28+D28+E28</f>
        <v>-281</v>
      </c>
      <c r="AX28" s="493">
        <f>+F28+G28+H28+I28</f>
        <v>-274</v>
      </c>
      <c r="AY28" s="334">
        <f>+J28+K28+L28+M28</f>
        <v>-253</v>
      </c>
      <c r="AZ28" s="334">
        <f t="shared" si="25"/>
        <v>-232</v>
      </c>
      <c r="BA28" s="334">
        <v>0</v>
      </c>
      <c r="BB28" s="334">
        <v>0</v>
      </c>
      <c r="BC28" s="334">
        <v>-21</v>
      </c>
      <c r="BD28" s="334">
        <v>-21</v>
      </c>
      <c r="BE28" s="334">
        <v>-8</v>
      </c>
      <c r="BF28" s="334">
        <f t="shared" si="29"/>
        <v>-9</v>
      </c>
      <c r="BG28" s="334">
        <f t="shared" si="30"/>
        <v>-2</v>
      </c>
      <c r="BH28" s="51"/>
    </row>
    <row r="29" spans="1:60" ht="12.75" customHeight="1" x14ac:dyDescent="0.2">
      <c r="A29" s="890" t="s">
        <v>15</v>
      </c>
      <c r="B29" s="323">
        <v>-17</v>
      </c>
      <c r="C29" s="346">
        <v>10</v>
      </c>
      <c r="D29" s="346">
        <v>-1</v>
      </c>
      <c r="E29" s="309">
        <v>-21</v>
      </c>
      <c r="F29" s="323">
        <v>-3</v>
      </c>
      <c r="G29" s="346">
        <v>-1</v>
      </c>
      <c r="H29" s="346">
        <v>-2</v>
      </c>
      <c r="I29" s="309">
        <v>-18</v>
      </c>
      <c r="J29" s="358">
        <v>-6</v>
      </c>
      <c r="K29" s="398">
        <v>-2</v>
      </c>
      <c r="L29" s="346">
        <v>-4</v>
      </c>
      <c r="M29" s="442">
        <v>-55</v>
      </c>
      <c r="N29" s="358">
        <v>-2</v>
      </c>
      <c r="O29" s="398">
        <v>4</v>
      </c>
      <c r="P29" s="346">
        <v>-16</v>
      </c>
      <c r="Q29" s="442">
        <v>-3</v>
      </c>
      <c r="R29" s="358">
        <v>-1</v>
      </c>
      <c r="S29" s="429">
        <v>0</v>
      </c>
      <c r="T29" s="346">
        <v>-1</v>
      </c>
      <c r="U29" s="442">
        <v>-3</v>
      </c>
      <c r="V29" s="358">
        <v>-3</v>
      </c>
      <c r="W29" s="429">
        <v>-4</v>
      </c>
      <c r="X29" s="907">
        <v>-1</v>
      </c>
      <c r="Y29" s="442">
        <v>-147</v>
      </c>
      <c r="Z29" s="1047" t="s">
        <v>250</v>
      </c>
      <c r="AA29" s="358">
        <v>-5</v>
      </c>
      <c r="AB29" s="429">
        <v>2</v>
      </c>
      <c r="AC29" s="346">
        <v>0</v>
      </c>
      <c r="AD29" s="442">
        <v>-6</v>
      </c>
      <c r="AE29" s="358">
        <v>-3</v>
      </c>
      <c r="AF29" s="429">
        <v>-1</v>
      </c>
      <c r="AG29" s="346">
        <v>-6</v>
      </c>
      <c r="AH29" s="442">
        <v>0</v>
      </c>
      <c r="AI29" s="358">
        <v>-1</v>
      </c>
      <c r="AJ29" s="684">
        <v>0</v>
      </c>
      <c r="AK29" s="346">
        <v>-5</v>
      </c>
      <c r="AL29" s="442">
        <v>-1</v>
      </c>
      <c r="AM29" s="358">
        <v>-10</v>
      </c>
      <c r="AN29" s="684">
        <v>0</v>
      </c>
      <c r="AO29" s="346">
        <v>0</v>
      </c>
      <c r="AP29" s="442">
        <v>1</v>
      </c>
      <c r="AQ29" s="358">
        <v>-4</v>
      </c>
      <c r="AR29" s="684"/>
      <c r="AS29" s="346"/>
      <c r="AT29" s="442"/>
      <c r="AV29" s="51"/>
      <c r="AW29" s="493">
        <f>+B29+C29+D29+E29</f>
        <v>-29</v>
      </c>
      <c r="AX29" s="493">
        <f>+F29+G29+H29+I29</f>
        <v>-24</v>
      </c>
      <c r="AY29" s="334">
        <f>+J29+K29+L29+M29</f>
        <v>-67</v>
      </c>
      <c r="AZ29" s="334">
        <f t="shared" si="25"/>
        <v>-17</v>
      </c>
      <c r="BA29" s="701">
        <v>-5</v>
      </c>
      <c r="BB29" s="701">
        <v>-155</v>
      </c>
      <c r="BC29" s="701">
        <v>-9</v>
      </c>
      <c r="BD29" s="701">
        <v>-10</v>
      </c>
      <c r="BE29" s="493">
        <v>-7</v>
      </c>
      <c r="BF29" s="493">
        <f t="shared" si="29"/>
        <v>-9</v>
      </c>
      <c r="BG29" s="493">
        <f t="shared" si="30"/>
        <v>-4</v>
      </c>
      <c r="BH29" s="51"/>
    </row>
    <row r="30" spans="1:60" s="272" customFormat="1" ht="12.75" customHeight="1" x14ac:dyDescent="0.2">
      <c r="A30" s="890" t="s">
        <v>207</v>
      </c>
      <c r="B30" s="323">
        <v>-7</v>
      </c>
      <c r="C30" s="346">
        <v>-7</v>
      </c>
      <c r="D30" s="346">
        <v>-6</v>
      </c>
      <c r="E30" s="309">
        <v>9</v>
      </c>
      <c r="F30" s="323">
        <v>-12</v>
      </c>
      <c r="G30" s="346">
        <v>-6</v>
      </c>
      <c r="H30" s="346">
        <v>-2</v>
      </c>
      <c r="I30" s="309">
        <v>-8</v>
      </c>
      <c r="J30" s="358">
        <v>-8</v>
      </c>
      <c r="K30" s="398">
        <v>-14</v>
      </c>
      <c r="L30" s="346">
        <v>-10</v>
      </c>
      <c r="M30" s="442">
        <v>-13</v>
      </c>
      <c r="N30" s="358">
        <v>-13</v>
      </c>
      <c r="O30" s="398">
        <v>-15</v>
      </c>
      <c r="P30" s="346">
        <v>-16</v>
      </c>
      <c r="Q30" s="442">
        <v>-23</v>
      </c>
      <c r="R30" s="358">
        <v>-22</v>
      </c>
      <c r="S30" s="398">
        <v>-30</v>
      </c>
      <c r="T30" s="346">
        <v>-27</v>
      </c>
      <c r="U30" s="442">
        <v>-24</v>
      </c>
      <c r="V30" s="358">
        <v>-25</v>
      </c>
      <c r="W30" s="398">
        <v>-24</v>
      </c>
      <c r="X30" s="907">
        <v>-24</v>
      </c>
      <c r="Y30" s="442">
        <v>-83</v>
      </c>
      <c r="Z30" s="1048" t="s">
        <v>250</v>
      </c>
      <c r="AA30" s="358">
        <v>-52</v>
      </c>
      <c r="AB30" s="398">
        <v>-38</v>
      </c>
      <c r="AC30" s="346">
        <v>-38</v>
      </c>
      <c r="AD30" s="442">
        <v>-38</v>
      </c>
      <c r="AE30" s="358">
        <v>-30</v>
      </c>
      <c r="AF30" s="398">
        <v>-32</v>
      </c>
      <c r="AG30" s="346">
        <v>-31</v>
      </c>
      <c r="AH30" s="442">
        <v>-33</v>
      </c>
      <c r="AI30" s="358">
        <v>-29</v>
      </c>
      <c r="AJ30" s="428">
        <v>-29</v>
      </c>
      <c r="AK30" s="346">
        <v>-38</v>
      </c>
      <c r="AL30" s="442">
        <v>-45</v>
      </c>
      <c r="AM30" s="358">
        <v>-41</v>
      </c>
      <c r="AN30" s="428">
        <v>-43</v>
      </c>
      <c r="AO30" s="346">
        <v>-39</v>
      </c>
      <c r="AP30" s="442">
        <v>-40</v>
      </c>
      <c r="AQ30" s="358">
        <v>-56</v>
      </c>
      <c r="AR30" s="428"/>
      <c r="AS30" s="346"/>
      <c r="AT30" s="442"/>
      <c r="AV30" s="51"/>
      <c r="AW30" s="493">
        <f>+B30+C30+D30+E30</f>
        <v>-11</v>
      </c>
      <c r="AX30" s="493">
        <f>+F30+G30+H30+I30</f>
        <v>-28</v>
      </c>
      <c r="AY30" s="334">
        <f>+J30+K30+L30+M30</f>
        <v>-45</v>
      </c>
      <c r="AZ30" s="334">
        <f t="shared" si="25"/>
        <v>-67</v>
      </c>
      <c r="BA30" s="701">
        <v>-103</v>
      </c>
      <c r="BB30" s="701">
        <v>-156</v>
      </c>
      <c r="BC30" s="701">
        <v>-166</v>
      </c>
      <c r="BD30" s="701">
        <v>-126</v>
      </c>
      <c r="BE30" s="493">
        <v>-141</v>
      </c>
      <c r="BF30" s="493">
        <f t="shared" si="29"/>
        <v>-163</v>
      </c>
      <c r="BG30" s="493">
        <f t="shared" si="30"/>
        <v>-56</v>
      </c>
      <c r="BH30" s="51"/>
    </row>
    <row r="31" spans="1:60" s="272" customFormat="1" ht="12.75" customHeight="1" x14ac:dyDescent="0.2">
      <c r="A31" s="890" t="s">
        <v>246</v>
      </c>
      <c r="B31" s="323">
        <v>0</v>
      </c>
      <c r="C31" s="346">
        <v>0</v>
      </c>
      <c r="D31" s="346">
        <v>0</v>
      </c>
      <c r="E31" s="309">
        <v>0</v>
      </c>
      <c r="F31" s="323">
        <v>0</v>
      </c>
      <c r="G31" s="346">
        <v>0</v>
      </c>
      <c r="H31" s="346">
        <v>0</v>
      </c>
      <c r="I31" s="309">
        <v>0</v>
      </c>
      <c r="J31" s="358">
        <v>0</v>
      </c>
      <c r="K31" s="398">
        <v>0</v>
      </c>
      <c r="L31" s="346">
        <v>0</v>
      </c>
      <c r="M31" s="442">
        <v>0</v>
      </c>
      <c r="N31" s="358">
        <v>0</v>
      </c>
      <c r="O31" s="398">
        <v>0</v>
      </c>
      <c r="P31" s="346">
        <v>0</v>
      </c>
      <c r="Q31" s="442">
        <v>0</v>
      </c>
      <c r="R31" s="358">
        <v>0</v>
      </c>
      <c r="S31" s="398">
        <v>0</v>
      </c>
      <c r="T31" s="346">
        <v>0</v>
      </c>
      <c r="U31" s="442">
        <v>0</v>
      </c>
      <c r="V31" s="906">
        <v>-8</v>
      </c>
      <c r="W31" s="428">
        <v>-4</v>
      </c>
      <c r="X31" s="907">
        <v>-3</v>
      </c>
      <c r="Y31" s="709">
        <v>-27</v>
      </c>
      <c r="Z31" s="428"/>
      <c r="AA31" s="906">
        <v>-5</v>
      </c>
      <c r="AB31" s="428">
        <v>-11</v>
      </c>
      <c r="AC31" s="907">
        <v>-14</v>
      </c>
      <c r="AD31" s="709">
        <v>-37</v>
      </c>
      <c r="AE31" s="906">
        <v>-29</v>
      </c>
      <c r="AF31" s="428">
        <v>-35</v>
      </c>
      <c r="AG31" s="907">
        <v>-41</v>
      </c>
      <c r="AH31" s="709">
        <v>-31</v>
      </c>
      <c r="AI31" s="906">
        <v>-25</v>
      </c>
      <c r="AJ31" s="428">
        <v>-21</v>
      </c>
      <c r="AK31" s="907">
        <v>-21</v>
      </c>
      <c r="AL31" s="709">
        <v>-11</v>
      </c>
      <c r="AM31" s="906">
        <v>-9</v>
      </c>
      <c r="AN31" s="428">
        <v>-8</v>
      </c>
      <c r="AO31" s="907">
        <v>-4</v>
      </c>
      <c r="AP31" s="709">
        <v>-3</v>
      </c>
      <c r="AQ31" s="906">
        <v>-3</v>
      </c>
      <c r="AR31" s="428"/>
      <c r="AS31" s="907"/>
      <c r="AT31" s="709"/>
      <c r="AV31" s="505"/>
      <c r="AW31" s="503">
        <v>0</v>
      </c>
      <c r="AX31" s="503">
        <v>0</v>
      </c>
      <c r="AY31" s="415">
        <v>0</v>
      </c>
      <c r="AZ31" s="415">
        <v>0</v>
      </c>
      <c r="BA31" s="415">
        <v>0</v>
      </c>
      <c r="BB31" s="725">
        <v>-42</v>
      </c>
      <c r="BC31" s="725">
        <v>-67</v>
      </c>
      <c r="BD31" s="725">
        <v>-136</v>
      </c>
      <c r="BE31" s="503">
        <v>-78</v>
      </c>
      <c r="BF31" s="503">
        <f t="shared" si="29"/>
        <v>-24</v>
      </c>
      <c r="BG31" s="503">
        <f t="shared" si="30"/>
        <v>-3</v>
      </c>
      <c r="BH31" s="51"/>
    </row>
    <row r="32" spans="1:60" ht="12.75" customHeight="1" x14ac:dyDescent="0.2">
      <c r="A32" s="890" t="s">
        <v>144</v>
      </c>
      <c r="B32" s="323">
        <v>-15</v>
      </c>
      <c r="C32" s="346">
        <v>-11</v>
      </c>
      <c r="D32" s="346">
        <v>-11</v>
      </c>
      <c r="E32" s="309">
        <v>-9</v>
      </c>
      <c r="F32" s="323">
        <v>-6</v>
      </c>
      <c r="G32" s="346">
        <v>-8</v>
      </c>
      <c r="H32" s="346">
        <v>-9</v>
      </c>
      <c r="I32" s="309">
        <v>-7</v>
      </c>
      <c r="J32" s="358">
        <v>-5</v>
      </c>
      <c r="K32" s="398">
        <v>-9</v>
      </c>
      <c r="L32" s="346">
        <v>-10</v>
      </c>
      <c r="M32" s="442">
        <v>-8</v>
      </c>
      <c r="N32" s="358">
        <v>-3</v>
      </c>
      <c r="O32" s="398">
        <v>-4</v>
      </c>
      <c r="P32" s="346">
        <v>-3</v>
      </c>
      <c r="Q32" s="442">
        <v>-7</v>
      </c>
      <c r="R32" s="358">
        <v>-8</v>
      </c>
      <c r="S32" s="398">
        <v>-2</v>
      </c>
      <c r="T32" s="346">
        <v>0</v>
      </c>
      <c r="U32" s="442">
        <v>3</v>
      </c>
      <c r="V32" s="906">
        <v>-1</v>
      </c>
      <c r="W32" s="428">
        <v>1</v>
      </c>
      <c r="X32" s="907">
        <v>-3</v>
      </c>
      <c r="Y32" s="709">
        <v>-1</v>
      </c>
      <c r="Z32" s="428"/>
      <c r="AA32" s="906">
        <v>0</v>
      </c>
      <c r="AB32" s="428">
        <v>-5</v>
      </c>
      <c r="AC32" s="907">
        <v>-5</v>
      </c>
      <c r="AD32" s="709">
        <v>-3</v>
      </c>
      <c r="AE32" s="906">
        <v>0</v>
      </c>
      <c r="AF32" s="428">
        <v>-1</v>
      </c>
      <c r="AG32" s="907">
        <v>-23</v>
      </c>
      <c r="AH32" s="709">
        <v>-10</v>
      </c>
      <c r="AI32" s="906">
        <v>0</v>
      </c>
      <c r="AJ32" s="428">
        <v>-4</v>
      </c>
      <c r="AK32" s="907">
        <v>-4</v>
      </c>
      <c r="AL32" s="709">
        <v>-13</v>
      </c>
      <c r="AM32" s="906">
        <v>-6</v>
      </c>
      <c r="AN32" s="428">
        <v>-3</v>
      </c>
      <c r="AO32" s="907">
        <v>-3</v>
      </c>
      <c r="AP32" s="709">
        <v>-4</v>
      </c>
      <c r="AQ32" s="906">
        <v>-3</v>
      </c>
      <c r="AR32" s="428"/>
      <c r="AS32" s="907"/>
      <c r="AT32" s="709"/>
      <c r="AV32" s="505"/>
      <c r="AW32" s="503">
        <f>+B32+C32+D32+E32</f>
        <v>-46</v>
      </c>
      <c r="AX32" s="503">
        <f>+F32+G32+H32+I32</f>
        <v>-30</v>
      </c>
      <c r="AY32" s="415">
        <f>+J32+K32+L32+M32</f>
        <v>-32</v>
      </c>
      <c r="AZ32" s="415">
        <f>+N32+O32+P32+Q32</f>
        <v>-17</v>
      </c>
      <c r="BA32" s="725">
        <v>-7</v>
      </c>
      <c r="BB32" s="725">
        <v>-4</v>
      </c>
      <c r="BC32" s="725">
        <v>-13</v>
      </c>
      <c r="BD32" s="725">
        <v>-34</v>
      </c>
      <c r="BE32" s="503">
        <v>-21</v>
      </c>
      <c r="BF32" s="503">
        <f t="shared" si="29"/>
        <v>-16</v>
      </c>
      <c r="BG32" s="503">
        <f t="shared" si="30"/>
        <v>-3</v>
      </c>
      <c r="BH32" s="51"/>
    </row>
    <row r="33" spans="1:60" ht="12.75" customHeight="1" thickBot="1" x14ac:dyDescent="0.25">
      <c r="A33" s="413" t="s">
        <v>203</v>
      </c>
      <c r="B33" s="328">
        <f t="shared" ref="B33:P33" si="31">B27-SUM(B28:B32)</f>
        <v>-143</v>
      </c>
      <c r="C33" s="351">
        <f t="shared" si="31"/>
        <v>-151</v>
      </c>
      <c r="D33" s="351">
        <f t="shared" si="31"/>
        <v>-141</v>
      </c>
      <c r="E33" s="311">
        <f t="shared" si="31"/>
        <v>-164</v>
      </c>
      <c r="F33" s="328">
        <f t="shared" si="31"/>
        <v>-143</v>
      </c>
      <c r="G33" s="351">
        <f t="shared" si="31"/>
        <v>-145</v>
      </c>
      <c r="H33" s="351">
        <f t="shared" si="31"/>
        <v>-138</v>
      </c>
      <c r="I33" s="311">
        <f t="shared" si="31"/>
        <v>-136</v>
      </c>
      <c r="J33" s="362">
        <f t="shared" si="31"/>
        <v>-139</v>
      </c>
      <c r="K33" s="351">
        <f t="shared" si="31"/>
        <v>-142</v>
      </c>
      <c r="L33" s="351">
        <f t="shared" si="31"/>
        <v>-151</v>
      </c>
      <c r="M33" s="447">
        <f t="shared" si="31"/>
        <v>-148</v>
      </c>
      <c r="N33" s="362">
        <f t="shared" si="31"/>
        <v>-140</v>
      </c>
      <c r="O33" s="351">
        <f t="shared" si="31"/>
        <v>-133</v>
      </c>
      <c r="P33" s="351">
        <f t="shared" si="31"/>
        <v>-140</v>
      </c>
      <c r="Q33" s="447">
        <v>-150</v>
      </c>
      <c r="R33" s="362">
        <v>-141</v>
      </c>
      <c r="S33" s="696">
        <v>-143</v>
      </c>
      <c r="T33" s="351">
        <v>-144</v>
      </c>
      <c r="U33" s="447">
        <v>-143</v>
      </c>
      <c r="V33" s="362">
        <v>-143</v>
      </c>
      <c r="W33" s="696">
        <v>-136</v>
      </c>
      <c r="X33" s="914">
        <v>-131</v>
      </c>
      <c r="Y33" s="447">
        <v>-155</v>
      </c>
      <c r="Z33" s="311"/>
      <c r="AA33" s="362">
        <v>-233</v>
      </c>
      <c r="AB33" s="696">
        <v>-222</v>
      </c>
      <c r="AC33" s="351">
        <v>-207</v>
      </c>
      <c r="AD33" s="447">
        <v>-203</v>
      </c>
      <c r="AE33" s="362">
        <v>-198</v>
      </c>
      <c r="AF33" s="696">
        <v>-188</v>
      </c>
      <c r="AG33" s="351">
        <v>-187</v>
      </c>
      <c r="AH33" s="447">
        <v>-190</v>
      </c>
      <c r="AI33" s="362">
        <v>-190</v>
      </c>
      <c r="AJ33" s="1014">
        <v>-187</v>
      </c>
      <c r="AK33" s="351">
        <v>-182</v>
      </c>
      <c r="AL33" s="447">
        <v>-179</v>
      </c>
      <c r="AM33" s="362">
        <v>-181</v>
      </c>
      <c r="AN33" s="1014">
        <v>-174</v>
      </c>
      <c r="AO33" s="351">
        <v>-170</v>
      </c>
      <c r="AP33" s="447">
        <v>-178</v>
      </c>
      <c r="AQ33" s="362">
        <v>-165</v>
      </c>
      <c r="AR33" s="1014"/>
      <c r="AS33" s="351"/>
      <c r="AT33" s="447"/>
      <c r="AV33" s="51"/>
      <c r="AW33" s="495">
        <f>+B33+C33+D33+E33</f>
        <v>-599</v>
      </c>
      <c r="AX33" s="495">
        <f>+F33+G33+H33+I33</f>
        <v>-562</v>
      </c>
      <c r="AY33" s="339">
        <f>AY27-SUM(AY28:AY32)</f>
        <v>-580</v>
      </c>
      <c r="AZ33" s="339">
        <f>+N33+O33+P33+Q33</f>
        <v>-563</v>
      </c>
      <c r="BA33" s="702">
        <v>-571</v>
      </c>
      <c r="BB33" s="702">
        <v>-565</v>
      </c>
      <c r="BC33" s="702">
        <v>-865</v>
      </c>
      <c r="BD33" s="702">
        <v>-763</v>
      </c>
      <c r="BE33" s="495">
        <v>-738</v>
      </c>
      <c r="BF33" s="495">
        <f t="shared" si="29"/>
        <v>-703</v>
      </c>
      <c r="BG33" s="495">
        <f t="shared" si="30"/>
        <v>-165</v>
      </c>
      <c r="BH33" s="51"/>
    </row>
    <row r="34" spans="1:60" s="272" customFormat="1" ht="12.75" customHeight="1" thickTop="1" x14ac:dyDescent="0.2">
      <c r="A34" s="413"/>
      <c r="B34" s="323"/>
      <c r="C34" s="346"/>
      <c r="D34" s="346"/>
      <c r="E34" s="398"/>
      <c r="F34" s="323"/>
      <c r="G34" s="346"/>
      <c r="H34" s="346"/>
      <c r="I34" s="398"/>
      <c r="J34" s="358"/>
      <c r="K34" s="398"/>
      <c r="L34" s="346"/>
      <c r="M34" s="442"/>
      <c r="N34" s="358"/>
      <c r="O34" s="398"/>
      <c r="P34" s="346"/>
      <c r="Q34" s="442"/>
      <c r="R34" s="358"/>
      <c r="S34" s="398"/>
      <c r="T34" s="346"/>
      <c r="U34" s="442"/>
      <c r="V34" s="358"/>
      <c r="W34" s="398"/>
      <c r="X34" s="907"/>
      <c r="Y34" s="442"/>
      <c r="Z34" s="398"/>
      <c r="AA34" s="358"/>
      <c r="AB34" s="398"/>
      <c r="AC34" s="346"/>
      <c r="AD34" s="442"/>
      <c r="AE34" s="358"/>
      <c r="AF34" s="398"/>
      <c r="AG34" s="346"/>
      <c r="AH34" s="442"/>
      <c r="AI34" s="358"/>
      <c r="AJ34" s="428"/>
      <c r="AK34" s="346"/>
      <c r="AL34" s="442"/>
      <c r="AM34" s="358"/>
      <c r="AN34" s="428"/>
      <c r="AO34" s="346"/>
      <c r="AP34" s="442"/>
      <c r="AQ34" s="358"/>
      <c r="AR34" s="428"/>
      <c r="AS34" s="346"/>
      <c r="AT34" s="442"/>
      <c r="AV34" s="51"/>
      <c r="AW34" s="493"/>
      <c r="AX34" s="493"/>
      <c r="AY34" s="334"/>
      <c r="AZ34" s="334">
        <f>+N34+O34+P34+Q34</f>
        <v>0</v>
      </c>
      <c r="BA34" s="701"/>
      <c r="BB34" s="701"/>
      <c r="BC34" s="701"/>
      <c r="BD34" s="701"/>
      <c r="BE34" s="701"/>
      <c r="BF34" s="701"/>
      <c r="BG34" s="701"/>
      <c r="BH34" s="51"/>
    </row>
    <row r="35" spans="1:60" s="272" customFormat="1" ht="26.25" customHeight="1" x14ac:dyDescent="0.2">
      <c r="A35" s="413" t="s">
        <v>247</v>
      </c>
      <c r="B35" s="908"/>
      <c r="C35" s="907"/>
      <c r="D35" s="907"/>
      <c r="E35" s="909"/>
      <c r="F35" s="908"/>
      <c r="G35" s="907"/>
      <c r="H35" s="907"/>
      <c r="I35" s="909"/>
      <c r="J35" s="906"/>
      <c r="K35" s="428"/>
      <c r="L35" s="907"/>
      <c r="M35" s="709"/>
      <c r="N35" s="906"/>
      <c r="O35" s="428"/>
      <c r="P35" s="907"/>
      <c r="Q35" s="709"/>
      <c r="R35" s="906">
        <v>-41</v>
      </c>
      <c r="S35" s="428">
        <v>-41</v>
      </c>
      <c r="T35" s="907">
        <v>-39</v>
      </c>
      <c r="U35" s="709">
        <v>-31</v>
      </c>
      <c r="V35" s="906">
        <v>-30</v>
      </c>
      <c r="W35" s="428">
        <v>-31</v>
      </c>
      <c r="X35" s="907">
        <v>-29</v>
      </c>
      <c r="Y35" s="709">
        <v>-133</v>
      </c>
      <c r="Z35" s="428"/>
      <c r="AA35" s="906">
        <v>-367</v>
      </c>
      <c r="AB35" s="428">
        <v>-436</v>
      </c>
      <c r="AC35" s="907">
        <v>-361</v>
      </c>
      <c r="AD35" s="709">
        <v>-363</v>
      </c>
      <c r="AE35" s="906">
        <v>-365</v>
      </c>
      <c r="AF35" s="428">
        <v>-373</v>
      </c>
      <c r="AG35" s="907">
        <v>-363</v>
      </c>
      <c r="AH35" s="709">
        <v>-347</v>
      </c>
      <c r="AI35" s="906">
        <v>-360</v>
      </c>
      <c r="AJ35" s="428">
        <v>-363</v>
      </c>
      <c r="AK35" s="907">
        <v>-362</v>
      </c>
      <c r="AL35" s="709">
        <v>-364</v>
      </c>
      <c r="AM35" s="906">
        <v>-357</v>
      </c>
      <c r="AN35" s="428">
        <v>-355</v>
      </c>
      <c r="AO35" s="907">
        <v>-358</v>
      </c>
      <c r="AP35" s="709">
        <v>-365</v>
      </c>
      <c r="AQ35" s="906">
        <v>-381</v>
      </c>
      <c r="AR35" s="428"/>
      <c r="AS35" s="907"/>
      <c r="AT35" s="709"/>
      <c r="AV35" s="505"/>
      <c r="AW35" s="503"/>
      <c r="AX35" s="503"/>
      <c r="AY35" s="415"/>
      <c r="AZ35" s="415"/>
      <c r="BA35" s="725">
        <v>-152</v>
      </c>
      <c r="BB35" s="725">
        <v>-223</v>
      </c>
      <c r="BC35" s="725">
        <v>-1527</v>
      </c>
      <c r="BD35" s="725">
        <v>-1448</v>
      </c>
      <c r="BE35" s="503">
        <v>-1449</v>
      </c>
      <c r="BF35" s="503">
        <f>SUM(AM35:AP35)</f>
        <v>-1435</v>
      </c>
      <c r="BG35" s="503">
        <f t="shared" ref="BG35:BG37" si="32">SUM(AQ35:AT35)</f>
        <v>-381</v>
      </c>
      <c r="BH35" s="51"/>
    </row>
    <row r="36" spans="1:60" s="272" customFormat="1" ht="12.75" customHeight="1" x14ac:dyDescent="0.2">
      <c r="A36" s="890" t="s">
        <v>14</v>
      </c>
      <c r="B36" s="416"/>
      <c r="C36" s="417"/>
      <c r="D36" s="417"/>
      <c r="E36" s="418"/>
      <c r="F36" s="416"/>
      <c r="G36" s="417"/>
      <c r="H36" s="417"/>
      <c r="I36" s="418"/>
      <c r="J36" s="419"/>
      <c r="K36" s="910"/>
      <c r="L36" s="417"/>
      <c r="M36" s="911"/>
      <c r="N36" s="419"/>
      <c r="O36" s="910"/>
      <c r="P36" s="417"/>
      <c r="Q36" s="911"/>
      <c r="R36" s="419">
        <v>-41</v>
      </c>
      <c r="S36" s="910">
        <v>-41</v>
      </c>
      <c r="T36" s="417">
        <v>-39</v>
      </c>
      <c r="U36" s="451">
        <v>-31</v>
      </c>
      <c r="V36" s="419">
        <v>-30</v>
      </c>
      <c r="W36" s="910">
        <v>-31</v>
      </c>
      <c r="X36" s="417">
        <v>-29</v>
      </c>
      <c r="Y36" s="451">
        <v>-133</v>
      </c>
      <c r="Z36" s="418"/>
      <c r="AA36" s="419">
        <v>-367</v>
      </c>
      <c r="AB36" s="910">
        <v>-436</v>
      </c>
      <c r="AC36" s="417">
        <v>-361</v>
      </c>
      <c r="AD36" s="451">
        <v>-363</v>
      </c>
      <c r="AE36" s="419">
        <v>-365</v>
      </c>
      <c r="AF36" s="910">
        <v>-373</v>
      </c>
      <c r="AG36" s="417">
        <v>-363</v>
      </c>
      <c r="AH36" s="451">
        <v>-347</v>
      </c>
      <c r="AI36" s="419">
        <v>-360</v>
      </c>
      <c r="AJ36" s="910">
        <v>-363</v>
      </c>
      <c r="AK36" s="417">
        <v>-362</v>
      </c>
      <c r="AL36" s="451">
        <v>-364</v>
      </c>
      <c r="AM36" s="419">
        <v>-357</v>
      </c>
      <c r="AN36" s="910">
        <v>-355</v>
      </c>
      <c r="AO36" s="417">
        <v>-358</v>
      </c>
      <c r="AP36" s="451">
        <v>-365</v>
      </c>
      <c r="AQ36" s="419">
        <v>-381</v>
      </c>
      <c r="AR36" s="910"/>
      <c r="AS36" s="417"/>
      <c r="AT36" s="451"/>
      <c r="AV36" s="505"/>
      <c r="AW36" s="726"/>
      <c r="AX36" s="726"/>
      <c r="AY36" s="912"/>
      <c r="AZ36" s="912"/>
      <c r="BA36" s="703">
        <v>-152</v>
      </c>
      <c r="BB36" s="703">
        <v>-223</v>
      </c>
      <c r="BC36" s="703">
        <v>-1527</v>
      </c>
      <c r="BD36" s="703">
        <v>-1448</v>
      </c>
      <c r="BE36" s="726">
        <v>-1449</v>
      </c>
      <c r="BF36" s="726">
        <f>SUM(AM36:AP36)</f>
        <v>-1435</v>
      </c>
      <c r="BG36" s="726">
        <f t="shared" si="32"/>
        <v>-381</v>
      </c>
      <c r="BH36" s="51"/>
    </row>
    <row r="37" spans="1:60" s="272" customFormat="1" ht="24.75" customHeight="1" thickBot="1" x14ac:dyDescent="0.25">
      <c r="A37" s="413" t="s">
        <v>248</v>
      </c>
      <c r="B37" s="913"/>
      <c r="C37" s="914"/>
      <c r="D37" s="914"/>
      <c r="E37" s="915"/>
      <c r="F37" s="913"/>
      <c r="G37" s="914"/>
      <c r="H37" s="914"/>
      <c r="I37" s="915"/>
      <c r="J37" s="916"/>
      <c r="K37" s="915"/>
      <c r="L37" s="914"/>
      <c r="M37" s="727"/>
      <c r="N37" s="916"/>
      <c r="O37" s="915"/>
      <c r="P37" s="914"/>
      <c r="Q37" s="727"/>
      <c r="R37" s="916">
        <v>0</v>
      </c>
      <c r="S37" s="915">
        <v>0</v>
      </c>
      <c r="T37" s="914">
        <v>0</v>
      </c>
      <c r="U37" s="727">
        <v>0</v>
      </c>
      <c r="V37" s="916">
        <v>0</v>
      </c>
      <c r="W37" s="915">
        <v>0</v>
      </c>
      <c r="X37" s="914">
        <v>0</v>
      </c>
      <c r="Y37" s="727">
        <v>0</v>
      </c>
      <c r="Z37" s="915"/>
      <c r="AA37" s="916">
        <v>0</v>
      </c>
      <c r="AB37" s="915">
        <v>0</v>
      </c>
      <c r="AC37" s="914">
        <v>0</v>
      </c>
      <c r="AD37" s="727">
        <v>0</v>
      </c>
      <c r="AE37" s="916">
        <v>0</v>
      </c>
      <c r="AF37" s="915">
        <v>0</v>
      </c>
      <c r="AG37" s="914">
        <v>0</v>
      </c>
      <c r="AH37" s="727">
        <v>0</v>
      </c>
      <c r="AI37" s="916">
        <v>0</v>
      </c>
      <c r="AJ37" s="915">
        <v>0</v>
      </c>
      <c r="AK37" s="914">
        <v>0</v>
      </c>
      <c r="AL37" s="727">
        <v>0</v>
      </c>
      <c r="AM37" s="916">
        <v>0</v>
      </c>
      <c r="AN37" s="915">
        <v>0</v>
      </c>
      <c r="AO37" s="914">
        <v>0</v>
      </c>
      <c r="AP37" s="727">
        <v>0</v>
      </c>
      <c r="AQ37" s="916">
        <v>0</v>
      </c>
      <c r="AR37" s="915"/>
      <c r="AS37" s="914"/>
      <c r="AT37" s="727"/>
      <c r="AV37" s="505"/>
      <c r="AW37" s="729"/>
      <c r="AX37" s="729"/>
      <c r="AY37" s="728"/>
      <c r="AZ37" s="728"/>
      <c r="BA37" s="729">
        <v>0</v>
      </c>
      <c r="BB37" s="729">
        <v>0</v>
      </c>
      <c r="BC37" s="729">
        <v>0</v>
      </c>
      <c r="BD37" s="729">
        <v>0</v>
      </c>
      <c r="BE37" s="729">
        <v>0</v>
      </c>
      <c r="BF37" s="729">
        <f>SUM(AM37:AP37)</f>
        <v>0</v>
      </c>
      <c r="BG37" s="729">
        <f t="shared" si="32"/>
        <v>0</v>
      </c>
      <c r="BH37" s="51"/>
    </row>
    <row r="38" spans="1:60" s="272" customFormat="1" ht="12.75" customHeight="1" thickTop="1" x14ac:dyDescent="0.2">
      <c r="A38" s="413"/>
      <c r="B38" s="323"/>
      <c r="C38" s="346"/>
      <c r="D38" s="346"/>
      <c r="E38" s="398"/>
      <c r="F38" s="323"/>
      <c r="G38" s="346"/>
      <c r="H38" s="346"/>
      <c r="I38" s="398"/>
      <c r="J38" s="358"/>
      <c r="K38" s="398"/>
      <c r="L38" s="346"/>
      <c r="M38" s="442"/>
      <c r="N38" s="358"/>
      <c r="O38" s="398"/>
      <c r="P38" s="346"/>
      <c r="Q38" s="442"/>
      <c r="R38" s="358"/>
      <c r="S38" s="398"/>
      <c r="T38" s="346"/>
      <c r="U38" s="442"/>
      <c r="V38" s="358"/>
      <c r="W38" s="398"/>
      <c r="X38" s="907"/>
      <c r="Y38" s="442"/>
      <c r="Z38" s="398"/>
      <c r="AA38" s="358"/>
      <c r="AB38" s="398"/>
      <c r="AC38" s="346"/>
      <c r="AD38" s="442"/>
      <c r="AE38" s="358"/>
      <c r="AF38" s="398"/>
      <c r="AG38" s="346"/>
      <c r="AH38" s="442"/>
      <c r="AI38" s="358"/>
      <c r="AJ38" s="428"/>
      <c r="AK38" s="346"/>
      <c r="AL38" s="442"/>
      <c r="AM38" s="358"/>
      <c r="AN38" s="428"/>
      <c r="AO38" s="346"/>
      <c r="AP38" s="442"/>
      <c r="AQ38" s="358"/>
      <c r="AR38" s="428"/>
      <c r="AS38" s="346"/>
      <c r="AT38" s="442"/>
      <c r="AV38" s="51"/>
      <c r="AW38" s="493"/>
      <c r="AX38" s="493"/>
      <c r="AY38" s="334"/>
      <c r="AZ38" s="334"/>
      <c r="BA38" s="701"/>
      <c r="BB38" s="701"/>
      <c r="BC38" s="701"/>
      <c r="BD38" s="701"/>
      <c r="BE38" s="701"/>
      <c r="BF38" s="701"/>
      <c r="BG38" s="701"/>
      <c r="BH38" s="51"/>
    </row>
    <row r="39" spans="1:60" s="272" customFormat="1" ht="12.75" customHeight="1" x14ac:dyDescent="0.2">
      <c r="A39" s="413" t="s">
        <v>201</v>
      </c>
      <c r="B39" s="323">
        <v>-17</v>
      </c>
      <c r="C39" s="346">
        <v>0</v>
      </c>
      <c r="D39" s="346">
        <v>1</v>
      </c>
      <c r="E39" s="309">
        <v>0</v>
      </c>
      <c r="F39" s="323">
        <v>-10</v>
      </c>
      <c r="G39" s="346">
        <v>4</v>
      </c>
      <c r="H39" s="346">
        <v>5</v>
      </c>
      <c r="I39" s="309">
        <v>5</v>
      </c>
      <c r="J39" s="358">
        <v>1</v>
      </c>
      <c r="K39" s="398">
        <v>5</v>
      </c>
      <c r="L39" s="346">
        <v>21</v>
      </c>
      <c r="M39" s="442">
        <v>2</v>
      </c>
      <c r="N39" s="358">
        <v>7</v>
      </c>
      <c r="O39" s="398">
        <v>1</v>
      </c>
      <c r="P39" s="346">
        <v>0</v>
      </c>
      <c r="Q39" s="442">
        <v>1</v>
      </c>
      <c r="R39" s="358">
        <v>0</v>
      </c>
      <c r="S39" s="398">
        <v>7</v>
      </c>
      <c r="T39" s="346">
        <v>1</v>
      </c>
      <c r="U39" s="442">
        <v>2</v>
      </c>
      <c r="V39" s="358">
        <v>0</v>
      </c>
      <c r="W39" s="398">
        <v>1</v>
      </c>
      <c r="X39" s="907">
        <v>4</v>
      </c>
      <c r="Y39" s="442">
        <v>1258</v>
      </c>
      <c r="Z39" s="398"/>
      <c r="AA39" s="358">
        <v>-2</v>
      </c>
      <c r="AB39" s="398">
        <v>10</v>
      </c>
      <c r="AC39" s="346">
        <v>0</v>
      </c>
      <c r="AD39" s="442">
        <v>1</v>
      </c>
      <c r="AE39" s="358">
        <v>1598</v>
      </c>
      <c r="AF39" s="398">
        <v>-16</v>
      </c>
      <c r="AG39" s="346">
        <v>-5</v>
      </c>
      <c r="AH39" s="442">
        <v>-2</v>
      </c>
      <c r="AI39" s="358">
        <v>0</v>
      </c>
      <c r="AJ39" s="428">
        <v>0</v>
      </c>
      <c r="AK39" s="346">
        <v>2002</v>
      </c>
      <c r="AL39" s="442">
        <v>-1</v>
      </c>
      <c r="AM39" s="358">
        <v>2</v>
      </c>
      <c r="AN39" s="428">
        <v>-1</v>
      </c>
      <c r="AO39" s="346">
        <v>22</v>
      </c>
      <c r="AP39" s="442">
        <v>2</v>
      </c>
      <c r="AQ39" s="358">
        <v>110</v>
      </c>
      <c r="AR39" s="428"/>
      <c r="AS39" s="346"/>
      <c r="AT39" s="442"/>
      <c r="AV39" s="51"/>
      <c r="AW39" s="493">
        <f>+B39+C39+D39+E39</f>
        <v>-16</v>
      </c>
      <c r="AX39" s="493">
        <f>+F39+G39+H39+I39</f>
        <v>4</v>
      </c>
      <c r="AY39" s="334">
        <f>+J39+K39+L39+M39</f>
        <v>29</v>
      </c>
      <c r="AZ39" s="334">
        <f t="shared" ref="AZ39:AZ45" si="33">+N39+O39+P39+Q39</f>
        <v>9</v>
      </c>
      <c r="BA39" s="701">
        <v>10</v>
      </c>
      <c r="BB39" s="701">
        <v>1263</v>
      </c>
      <c r="BC39" s="701">
        <v>9</v>
      </c>
      <c r="BD39" s="701">
        <v>1575</v>
      </c>
      <c r="BE39" s="493">
        <v>2001</v>
      </c>
      <c r="BF39" s="493">
        <f t="shared" ref="BF39:BF44" si="34">SUM(AM39:AP39)</f>
        <v>25</v>
      </c>
      <c r="BG39" s="493">
        <f t="shared" ref="BG39:BG44" si="35">SUM(AQ39:AT39)</f>
        <v>110</v>
      </c>
      <c r="BH39" s="51"/>
    </row>
    <row r="40" spans="1:60" s="272" customFormat="1" ht="12.75" customHeight="1" x14ac:dyDescent="0.2">
      <c r="A40" s="890" t="s">
        <v>14</v>
      </c>
      <c r="B40" s="323">
        <v>0</v>
      </c>
      <c r="C40" s="346">
        <v>0</v>
      </c>
      <c r="D40" s="346">
        <v>0</v>
      </c>
      <c r="E40" s="309">
        <v>0</v>
      </c>
      <c r="F40" s="323">
        <v>0</v>
      </c>
      <c r="G40" s="346">
        <v>0</v>
      </c>
      <c r="H40" s="346">
        <v>0</v>
      </c>
      <c r="I40" s="309">
        <v>0</v>
      </c>
      <c r="J40" s="358">
        <v>0</v>
      </c>
      <c r="K40" s="429">
        <v>0</v>
      </c>
      <c r="L40" s="346">
        <v>0</v>
      </c>
      <c r="M40" s="468">
        <v>0</v>
      </c>
      <c r="N40" s="358">
        <v>0</v>
      </c>
      <c r="O40" s="429">
        <v>0</v>
      </c>
      <c r="P40" s="346">
        <v>0</v>
      </c>
      <c r="Q40" s="468">
        <v>0</v>
      </c>
      <c r="R40" s="358">
        <v>-2</v>
      </c>
      <c r="S40" s="429">
        <v>-1</v>
      </c>
      <c r="T40" s="346">
        <v>0</v>
      </c>
      <c r="U40" s="442">
        <v>0</v>
      </c>
      <c r="V40" s="358">
        <v>0</v>
      </c>
      <c r="W40" s="429">
        <v>0</v>
      </c>
      <c r="X40" s="907">
        <v>0</v>
      </c>
      <c r="Y40" s="442">
        <v>0</v>
      </c>
      <c r="Z40" s="398"/>
      <c r="AA40" s="358">
        <v>0</v>
      </c>
      <c r="AB40" s="429">
        <v>-3</v>
      </c>
      <c r="AC40" s="346">
        <v>-1</v>
      </c>
      <c r="AD40" s="442">
        <v>1</v>
      </c>
      <c r="AE40" s="358">
        <v>0</v>
      </c>
      <c r="AF40" s="429">
        <v>0</v>
      </c>
      <c r="AG40" s="346">
        <v>0</v>
      </c>
      <c r="AH40" s="442">
        <v>0</v>
      </c>
      <c r="AI40" s="358">
        <v>0</v>
      </c>
      <c r="AJ40" s="684">
        <v>0</v>
      </c>
      <c r="AK40" s="346"/>
      <c r="AL40" s="442">
        <v>0</v>
      </c>
      <c r="AM40" s="358">
        <v>0</v>
      </c>
      <c r="AN40" s="684">
        <v>0</v>
      </c>
      <c r="AO40" s="346">
        <v>0</v>
      </c>
      <c r="AP40" s="442">
        <v>0</v>
      </c>
      <c r="AQ40" s="358">
        <f>-42+42</f>
        <v>0</v>
      </c>
      <c r="AR40" s="684"/>
      <c r="AS40" s="346"/>
      <c r="AT40" s="442"/>
      <c r="AV40" s="51"/>
      <c r="AW40" s="493">
        <f>+B40+C40+D40+E40</f>
        <v>0</v>
      </c>
      <c r="AX40" s="493">
        <f>+F40+G40+H40+I40</f>
        <v>0</v>
      </c>
      <c r="AY40" s="469">
        <f>+J40+K40+L40+M40</f>
        <v>0</v>
      </c>
      <c r="AZ40" s="469">
        <f t="shared" si="33"/>
        <v>0</v>
      </c>
      <c r="BA40" s="701">
        <v>-3</v>
      </c>
      <c r="BB40" s="334">
        <v>0</v>
      </c>
      <c r="BC40" s="334">
        <v>-3</v>
      </c>
      <c r="BD40" s="334">
        <v>0</v>
      </c>
      <c r="BE40" s="334">
        <v>0</v>
      </c>
      <c r="BF40" s="334">
        <f t="shared" si="34"/>
        <v>0</v>
      </c>
      <c r="BG40" s="334">
        <f t="shared" si="35"/>
        <v>0</v>
      </c>
      <c r="BH40" s="51"/>
    </row>
    <row r="41" spans="1:60" s="272" customFormat="1" ht="12.75" customHeight="1" x14ac:dyDescent="0.2">
      <c r="A41" s="890" t="s">
        <v>15</v>
      </c>
      <c r="B41" s="323">
        <v>0</v>
      </c>
      <c r="C41" s="346">
        <v>0</v>
      </c>
      <c r="D41" s="346">
        <v>0</v>
      </c>
      <c r="E41" s="309">
        <v>5</v>
      </c>
      <c r="F41" s="323">
        <v>0</v>
      </c>
      <c r="G41" s="346">
        <v>0</v>
      </c>
      <c r="H41" s="346">
        <v>0</v>
      </c>
      <c r="I41" s="309">
        <v>0</v>
      </c>
      <c r="J41" s="358">
        <v>0</v>
      </c>
      <c r="K41" s="398">
        <v>1</v>
      </c>
      <c r="L41" s="346">
        <v>0</v>
      </c>
      <c r="M41" s="468">
        <v>0</v>
      </c>
      <c r="N41" s="358">
        <v>0</v>
      </c>
      <c r="O41" s="398">
        <v>0</v>
      </c>
      <c r="P41" s="346">
        <v>0</v>
      </c>
      <c r="Q41" s="468">
        <v>0</v>
      </c>
      <c r="R41" s="358">
        <v>0</v>
      </c>
      <c r="S41" s="429">
        <v>0</v>
      </c>
      <c r="T41" s="346">
        <v>0</v>
      </c>
      <c r="U41" s="442">
        <v>0</v>
      </c>
      <c r="V41" s="358">
        <v>0</v>
      </c>
      <c r="W41" s="429">
        <v>0</v>
      </c>
      <c r="X41" s="907">
        <v>0</v>
      </c>
      <c r="Y41" s="442">
        <v>0</v>
      </c>
      <c r="Z41" s="398"/>
      <c r="AA41" s="358">
        <v>0</v>
      </c>
      <c r="AB41" s="429">
        <v>0</v>
      </c>
      <c r="AC41" s="346">
        <v>0</v>
      </c>
      <c r="AD41" s="442">
        <v>0</v>
      </c>
      <c r="AE41" s="358">
        <v>0</v>
      </c>
      <c r="AF41" s="429">
        <v>0</v>
      </c>
      <c r="AG41" s="346">
        <v>0</v>
      </c>
      <c r="AH41" s="442">
        <v>0</v>
      </c>
      <c r="AI41" s="358">
        <v>0</v>
      </c>
      <c r="AJ41" s="684">
        <v>1</v>
      </c>
      <c r="AK41" s="346"/>
      <c r="AL41" s="442">
        <v>0</v>
      </c>
      <c r="AM41" s="358">
        <v>0</v>
      </c>
      <c r="AN41" s="684">
        <v>0</v>
      </c>
      <c r="AO41" s="346">
        <v>0</v>
      </c>
      <c r="AP41" s="442">
        <v>0</v>
      </c>
      <c r="AQ41" s="358">
        <v>0</v>
      </c>
      <c r="AR41" s="684"/>
      <c r="AS41" s="346"/>
      <c r="AT41" s="442"/>
      <c r="AV41" s="51"/>
      <c r="AW41" s="493">
        <f>+B41+C41+D41+E41</f>
        <v>5</v>
      </c>
      <c r="AX41" s="493">
        <f>+F41+G41+H41+I41</f>
        <v>0</v>
      </c>
      <c r="AY41" s="334">
        <f>+J41+K41+L41+M41</f>
        <v>1</v>
      </c>
      <c r="AZ41" s="334">
        <f t="shared" si="33"/>
        <v>0</v>
      </c>
      <c r="BA41" s="334">
        <v>0</v>
      </c>
      <c r="BB41" s="334">
        <v>0</v>
      </c>
      <c r="BC41" s="334">
        <v>0</v>
      </c>
      <c r="BD41" s="334">
        <v>0</v>
      </c>
      <c r="BE41" s="334">
        <v>1</v>
      </c>
      <c r="BF41" s="334">
        <f t="shared" si="34"/>
        <v>0</v>
      </c>
      <c r="BG41" s="334">
        <f t="shared" si="35"/>
        <v>0</v>
      </c>
      <c r="BH41" s="51"/>
    </row>
    <row r="42" spans="1:60" s="272" customFormat="1" ht="12.75" customHeight="1" x14ac:dyDescent="0.2">
      <c r="A42" s="890" t="s">
        <v>246</v>
      </c>
      <c r="B42" s="323"/>
      <c r="C42" s="346"/>
      <c r="D42" s="346"/>
      <c r="E42" s="309"/>
      <c r="F42" s="323"/>
      <c r="G42" s="346"/>
      <c r="H42" s="346"/>
      <c r="I42" s="309"/>
      <c r="J42" s="358"/>
      <c r="K42" s="398"/>
      <c r="L42" s="346"/>
      <c r="M42" s="468"/>
      <c r="N42" s="358"/>
      <c r="O42" s="398"/>
      <c r="P42" s="346"/>
      <c r="Q42" s="468"/>
      <c r="R42" s="358"/>
      <c r="S42" s="429"/>
      <c r="T42" s="346"/>
      <c r="U42" s="442"/>
      <c r="V42" s="358"/>
      <c r="W42" s="429"/>
      <c r="X42" s="907"/>
      <c r="Y42" s="334"/>
      <c r="Z42" s="398"/>
      <c r="AA42" s="358"/>
      <c r="AB42" s="429"/>
      <c r="AC42" s="346"/>
      <c r="AD42" s="334"/>
      <c r="AE42" s="358"/>
      <c r="AF42" s="429"/>
      <c r="AG42" s="346"/>
      <c r="AH42" s="334"/>
      <c r="AI42" s="358"/>
      <c r="AJ42" s="684"/>
      <c r="AK42" s="346">
        <v>1961</v>
      </c>
      <c r="AL42" s="334">
        <v>0</v>
      </c>
      <c r="AM42" s="358">
        <v>0</v>
      </c>
      <c r="AN42" s="684">
        <v>0</v>
      </c>
      <c r="AO42" s="346">
        <v>0</v>
      </c>
      <c r="AP42" s="334">
        <v>0</v>
      </c>
      <c r="AQ42" s="358">
        <v>0</v>
      </c>
      <c r="AR42" s="684"/>
      <c r="AS42" s="346"/>
      <c r="AT42" s="334"/>
      <c r="AV42" s="51"/>
      <c r="AW42" s="493"/>
      <c r="AX42" s="493"/>
      <c r="AY42" s="334"/>
      <c r="AZ42" s="334"/>
      <c r="BA42" s="334"/>
      <c r="BB42" s="334"/>
      <c r="BC42" s="334"/>
      <c r="BD42" s="334"/>
      <c r="BE42" s="334">
        <v>1961</v>
      </c>
      <c r="BF42" s="334">
        <f t="shared" si="34"/>
        <v>0</v>
      </c>
      <c r="BG42" s="334">
        <f t="shared" si="35"/>
        <v>0</v>
      </c>
      <c r="BH42" s="51"/>
    </row>
    <row r="43" spans="1:60" s="272" customFormat="1" ht="12.75" customHeight="1" x14ac:dyDescent="0.2">
      <c r="A43" s="890" t="s">
        <v>144</v>
      </c>
      <c r="B43" s="323">
        <v>-19</v>
      </c>
      <c r="C43" s="346">
        <v>-3</v>
      </c>
      <c r="D43" s="346">
        <v>5</v>
      </c>
      <c r="E43" s="309">
        <v>-7</v>
      </c>
      <c r="F43" s="323">
        <v>-18</v>
      </c>
      <c r="G43" s="346">
        <v>0</v>
      </c>
      <c r="H43" s="346">
        <v>2</v>
      </c>
      <c r="I43" s="309">
        <v>3</v>
      </c>
      <c r="J43" s="358">
        <v>0</v>
      </c>
      <c r="K43" s="398">
        <v>2</v>
      </c>
      <c r="L43" s="346">
        <v>20</v>
      </c>
      <c r="M43" s="442">
        <v>-1</v>
      </c>
      <c r="N43" s="358">
        <v>0</v>
      </c>
      <c r="O43" s="398">
        <v>0</v>
      </c>
      <c r="P43" s="346">
        <v>0</v>
      </c>
      <c r="Q43" s="442">
        <v>0</v>
      </c>
      <c r="R43" s="358">
        <v>1</v>
      </c>
      <c r="S43" s="398">
        <v>7</v>
      </c>
      <c r="T43" s="346">
        <v>1</v>
      </c>
      <c r="U43" s="442">
        <v>-1</v>
      </c>
      <c r="V43" s="358">
        <v>0</v>
      </c>
      <c r="W43" s="398">
        <v>0</v>
      </c>
      <c r="X43" s="907">
        <v>0</v>
      </c>
      <c r="Y43" s="334">
        <v>1257</v>
      </c>
      <c r="Z43" s="1048" t="s">
        <v>251</v>
      </c>
      <c r="AA43" s="358">
        <v>-2</v>
      </c>
      <c r="AB43" s="398">
        <v>13</v>
      </c>
      <c r="AC43" s="346">
        <v>0</v>
      </c>
      <c r="AD43" s="334">
        <v>-1</v>
      </c>
      <c r="AE43" s="358">
        <v>1596</v>
      </c>
      <c r="AF43" s="398">
        <v>-15</v>
      </c>
      <c r="AG43" s="346">
        <v>-6</v>
      </c>
      <c r="AH43" s="334">
        <v>-2</v>
      </c>
      <c r="AI43" s="358">
        <v>-1</v>
      </c>
      <c r="AJ43" s="428">
        <v>0</v>
      </c>
      <c r="AK43" s="346">
        <v>40</v>
      </c>
      <c r="AL43" s="334">
        <v>0</v>
      </c>
      <c r="AM43" s="358">
        <v>0</v>
      </c>
      <c r="AN43" s="428">
        <v>-1</v>
      </c>
      <c r="AO43" s="346">
        <v>20</v>
      </c>
      <c r="AP43" s="334">
        <v>0</v>
      </c>
      <c r="AQ43" s="358">
        <f>152-42</f>
        <v>110</v>
      </c>
      <c r="AR43" s="428"/>
      <c r="AS43" s="346"/>
      <c r="AT43" s="334"/>
      <c r="AV43" s="51"/>
      <c r="AW43" s="493">
        <f>+B43+C43+D43+E43</f>
        <v>-24</v>
      </c>
      <c r="AX43" s="493">
        <f>+F43+G43+H43+I43</f>
        <v>-13</v>
      </c>
      <c r="AY43" s="334">
        <f>+J43+K43+L43+M43</f>
        <v>21</v>
      </c>
      <c r="AZ43" s="334">
        <f t="shared" si="33"/>
        <v>0</v>
      </c>
      <c r="BA43" s="701">
        <v>8</v>
      </c>
      <c r="BB43" s="701">
        <v>1257</v>
      </c>
      <c r="BC43" s="701">
        <v>10</v>
      </c>
      <c r="BD43" s="701">
        <v>1573</v>
      </c>
      <c r="BE43" s="493">
        <v>39</v>
      </c>
      <c r="BF43" s="493">
        <f t="shared" si="34"/>
        <v>19</v>
      </c>
      <c r="BG43" s="493">
        <f t="shared" si="35"/>
        <v>110</v>
      </c>
      <c r="BH43" s="51"/>
    </row>
    <row r="44" spans="1:60" s="272" customFormat="1" ht="12.75" customHeight="1" thickBot="1" x14ac:dyDescent="0.25">
      <c r="A44" s="413" t="s">
        <v>202</v>
      </c>
      <c r="B44" s="328">
        <f t="shared" ref="B44:P44" si="36">B39-SUM(B40:B43)</f>
        <v>2</v>
      </c>
      <c r="C44" s="351">
        <f t="shared" si="36"/>
        <v>3</v>
      </c>
      <c r="D44" s="351">
        <f t="shared" si="36"/>
        <v>-4</v>
      </c>
      <c r="E44" s="311">
        <f t="shared" si="36"/>
        <v>2</v>
      </c>
      <c r="F44" s="328">
        <f t="shared" si="36"/>
        <v>8</v>
      </c>
      <c r="G44" s="351">
        <f t="shared" si="36"/>
        <v>4</v>
      </c>
      <c r="H44" s="351">
        <f t="shared" si="36"/>
        <v>3</v>
      </c>
      <c r="I44" s="311">
        <f t="shared" si="36"/>
        <v>2</v>
      </c>
      <c r="J44" s="362">
        <f t="shared" si="36"/>
        <v>1</v>
      </c>
      <c r="K44" s="351">
        <f t="shared" si="36"/>
        <v>2</v>
      </c>
      <c r="L44" s="351">
        <f t="shared" si="36"/>
        <v>1</v>
      </c>
      <c r="M44" s="447">
        <f t="shared" si="36"/>
        <v>3</v>
      </c>
      <c r="N44" s="362">
        <f t="shared" si="36"/>
        <v>7</v>
      </c>
      <c r="O44" s="351">
        <f t="shared" si="36"/>
        <v>1</v>
      </c>
      <c r="P44" s="351">
        <f t="shared" si="36"/>
        <v>0</v>
      </c>
      <c r="Q44" s="447">
        <v>1</v>
      </c>
      <c r="R44" s="362">
        <v>1</v>
      </c>
      <c r="S44" s="696">
        <v>1</v>
      </c>
      <c r="T44" s="351">
        <v>0</v>
      </c>
      <c r="U44" s="447">
        <v>3</v>
      </c>
      <c r="V44" s="362">
        <v>0</v>
      </c>
      <c r="W44" s="696">
        <v>1</v>
      </c>
      <c r="X44" s="914">
        <v>4</v>
      </c>
      <c r="Y44" s="447">
        <v>1</v>
      </c>
      <c r="Z44" s="311"/>
      <c r="AA44" s="362">
        <v>0</v>
      </c>
      <c r="AB44" s="696">
        <v>0</v>
      </c>
      <c r="AC44" s="351">
        <v>1</v>
      </c>
      <c r="AD44" s="447">
        <v>1</v>
      </c>
      <c r="AE44" s="362">
        <v>2</v>
      </c>
      <c r="AF44" s="696">
        <v>-1</v>
      </c>
      <c r="AG44" s="351">
        <v>1</v>
      </c>
      <c r="AH44" s="447">
        <v>0</v>
      </c>
      <c r="AI44" s="362">
        <v>1</v>
      </c>
      <c r="AJ44" s="1014">
        <v>-1</v>
      </c>
      <c r="AK44" s="351">
        <v>1</v>
      </c>
      <c r="AL44" s="447">
        <v>-1</v>
      </c>
      <c r="AM44" s="362">
        <v>2</v>
      </c>
      <c r="AN44" s="1014">
        <v>0</v>
      </c>
      <c r="AO44" s="351">
        <v>2</v>
      </c>
      <c r="AP44" s="447">
        <v>2</v>
      </c>
      <c r="AQ44" s="362">
        <v>0</v>
      </c>
      <c r="AR44" s="1014"/>
      <c r="AS44" s="351"/>
      <c r="AT44" s="447"/>
      <c r="AV44" s="51"/>
      <c r="AW44" s="495">
        <f>+B44+C44+D44+E44</f>
        <v>3</v>
      </c>
      <c r="AX44" s="495">
        <f>+F44+G44+H44+I44</f>
        <v>17</v>
      </c>
      <c r="AY44" s="339">
        <f>AY39-SUM(AY40:AY43)</f>
        <v>7</v>
      </c>
      <c r="AZ44" s="339">
        <f t="shared" si="33"/>
        <v>9</v>
      </c>
      <c r="BA44" s="702">
        <v>5</v>
      </c>
      <c r="BB44" s="702">
        <v>6</v>
      </c>
      <c r="BC44" s="702">
        <v>2</v>
      </c>
      <c r="BD44" s="702">
        <v>2</v>
      </c>
      <c r="BE44" s="495">
        <v>0</v>
      </c>
      <c r="BF44" s="495">
        <f t="shared" si="34"/>
        <v>6</v>
      </c>
      <c r="BG44" s="495">
        <f t="shared" si="35"/>
        <v>0</v>
      </c>
      <c r="BH44" s="51"/>
    </row>
    <row r="45" spans="1:60" ht="12.75" customHeight="1" thickTop="1" x14ac:dyDescent="0.2">
      <c r="A45" s="413"/>
      <c r="B45" s="323"/>
      <c r="C45" s="346"/>
      <c r="D45" s="346"/>
      <c r="E45" s="309"/>
      <c r="F45" s="323"/>
      <c r="G45" s="346"/>
      <c r="H45" s="346"/>
      <c r="I45" s="309"/>
      <c r="J45" s="358"/>
      <c r="K45" s="398"/>
      <c r="L45" s="346"/>
      <c r="M45" s="442"/>
      <c r="N45" s="358"/>
      <c r="O45" s="398"/>
      <c r="P45" s="346"/>
      <c r="Q45" s="442"/>
      <c r="R45" s="358"/>
      <c r="S45" s="398"/>
      <c r="T45" s="346"/>
      <c r="U45" s="442"/>
      <c r="V45" s="358"/>
      <c r="W45" s="398"/>
      <c r="X45" s="907"/>
      <c r="Y45" s="442"/>
      <c r="Z45" s="398"/>
      <c r="AA45" s="358"/>
      <c r="AB45" s="398"/>
      <c r="AC45" s="346"/>
      <c r="AD45" s="442"/>
      <c r="AE45" s="358"/>
      <c r="AF45" s="398"/>
      <c r="AG45" s="346"/>
      <c r="AH45" s="442"/>
      <c r="AI45" s="358"/>
      <c r="AJ45" s="428"/>
      <c r="AK45" s="346"/>
      <c r="AL45" s="442"/>
      <c r="AM45" s="358"/>
      <c r="AN45" s="428"/>
      <c r="AO45" s="346"/>
      <c r="AP45" s="442"/>
      <c r="AQ45" s="358"/>
      <c r="AR45" s="428"/>
      <c r="AS45" s="346"/>
      <c r="AT45" s="442"/>
      <c r="AV45" s="51"/>
      <c r="AW45" s="493"/>
      <c r="AX45" s="493"/>
      <c r="AY45" s="334"/>
      <c r="AZ45" s="334">
        <f t="shared" si="33"/>
        <v>0</v>
      </c>
      <c r="BA45" s="701"/>
      <c r="BB45" s="701"/>
      <c r="BC45" s="701"/>
      <c r="BD45" s="701"/>
      <c r="BE45" s="493"/>
      <c r="BF45" s="493"/>
      <c r="BG45" s="493"/>
      <c r="BH45" s="51"/>
    </row>
    <row r="46" spans="1:60" ht="12.75" customHeight="1" x14ac:dyDescent="0.2">
      <c r="A46" s="414" t="s">
        <v>151</v>
      </c>
      <c r="B46" s="322">
        <v>-15</v>
      </c>
      <c r="C46" s="345">
        <v>76</v>
      </c>
      <c r="D46" s="345">
        <v>106</v>
      </c>
      <c r="E46" s="317">
        <v>106</v>
      </c>
      <c r="F46" s="322">
        <v>108</v>
      </c>
      <c r="G46" s="345">
        <v>133</v>
      </c>
      <c r="H46" s="345">
        <v>109</v>
      </c>
      <c r="I46" s="317">
        <v>7</v>
      </c>
      <c r="J46" s="357">
        <v>55</v>
      </c>
      <c r="K46" s="320">
        <v>156</v>
      </c>
      <c r="L46" s="345">
        <v>168</v>
      </c>
      <c r="M46" s="441">
        <v>33</v>
      </c>
      <c r="N46" s="357">
        <v>115</v>
      </c>
      <c r="O46" s="320">
        <v>170</v>
      </c>
      <c r="P46" s="345">
        <v>168</v>
      </c>
      <c r="Q46" s="441">
        <v>198</v>
      </c>
      <c r="R46" s="357">
        <v>183</v>
      </c>
      <c r="S46" s="320">
        <v>249</v>
      </c>
      <c r="T46" s="345">
        <v>307</v>
      </c>
      <c r="U46" s="441">
        <v>310</v>
      </c>
      <c r="V46" s="357">
        <v>295</v>
      </c>
      <c r="W46" s="320">
        <v>332</v>
      </c>
      <c r="X46" s="972">
        <v>375</v>
      </c>
      <c r="Y46" s="441">
        <v>1013</v>
      </c>
      <c r="Z46" s="320"/>
      <c r="AA46" s="357">
        <v>-471</v>
      </c>
      <c r="AB46" s="320">
        <v>-26</v>
      </c>
      <c r="AC46" s="345">
        <v>174</v>
      </c>
      <c r="AD46" s="441">
        <v>173</v>
      </c>
      <c r="AE46" s="357">
        <v>1679</v>
      </c>
      <c r="AF46" s="320">
        <v>50</v>
      </c>
      <c r="AG46" s="345">
        <v>163</v>
      </c>
      <c r="AH46" s="441">
        <v>210</v>
      </c>
      <c r="AI46" s="357">
        <v>138</v>
      </c>
      <c r="AJ46" s="990">
        <v>137</v>
      </c>
      <c r="AK46" s="345">
        <v>2211</v>
      </c>
      <c r="AL46" s="441">
        <v>224</v>
      </c>
      <c r="AM46" s="357">
        <v>54</v>
      </c>
      <c r="AN46" s="990">
        <f t="shared" ref="AN46" si="37">+AN7+AN20+AN27+AN39+AN35</f>
        <v>157</v>
      </c>
      <c r="AO46" s="345">
        <v>233</v>
      </c>
      <c r="AP46" s="441">
        <f>+AP7+AP20+AP27+AP35+AP39</f>
        <v>197</v>
      </c>
      <c r="AQ46" s="357">
        <v>68</v>
      </c>
      <c r="AR46" s="990"/>
      <c r="AS46" s="345"/>
      <c r="AT46" s="441"/>
      <c r="AV46" s="51"/>
      <c r="AW46" s="492">
        <f t="shared" ref="AW46:AZ46" si="38">+AW7+AW20+AW27+AW39+AW35</f>
        <v>273</v>
      </c>
      <c r="AX46" s="492">
        <f t="shared" si="38"/>
        <v>357</v>
      </c>
      <c r="AY46" s="333">
        <f t="shared" si="38"/>
        <v>412</v>
      </c>
      <c r="AZ46" s="333">
        <f t="shared" si="38"/>
        <v>651</v>
      </c>
      <c r="BA46" s="700">
        <f>+BA7+BA20+BA27+BA39+BA35</f>
        <v>1049</v>
      </c>
      <c r="BB46" s="700">
        <v>2015</v>
      </c>
      <c r="BC46" s="700">
        <v>-150</v>
      </c>
      <c r="BD46" s="700">
        <v>2102</v>
      </c>
      <c r="BE46" s="492">
        <v>2710</v>
      </c>
      <c r="BF46" s="492">
        <f t="shared" ref="BF46:BF53" si="39">SUM(AM46:AP46)</f>
        <v>641</v>
      </c>
      <c r="BG46" s="492">
        <f t="shared" ref="BG46:BG53" si="40">SUM(AQ46:AT46)</f>
        <v>68</v>
      </c>
      <c r="BH46" s="51"/>
    </row>
    <row r="47" spans="1:60" ht="12.75" customHeight="1" x14ac:dyDescent="0.2">
      <c r="A47" s="413" t="s">
        <v>14</v>
      </c>
      <c r="B47" s="323">
        <v>-83</v>
      </c>
      <c r="C47" s="346">
        <v>-81</v>
      </c>
      <c r="D47" s="346">
        <v>-69</v>
      </c>
      <c r="E47" s="309">
        <v>-69</v>
      </c>
      <c r="F47" s="323">
        <v>-73</v>
      </c>
      <c r="G47" s="346">
        <v>-72</v>
      </c>
      <c r="H47" s="346">
        <v>-83</v>
      </c>
      <c r="I47" s="309">
        <v>-73</v>
      </c>
      <c r="J47" s="358">
        <v>-69</v>
      </c>
      <c r="K47" s="398">
        <v>-73</v>
      </c>
      <c r="L47" s="346">
        <v>-65</v>
      </c>
      <c r="M47" s="442">
        <v>-66</v>
      </c>
      <c r="N47" s="358">
        <v>-67</v>
      </c>
      <c r="O47" s="398">
        <v>-66</v>
      </c>
      <c r="P47" s="346">
        <v>-66</v>
      </c>
      <c r="Q47" s="442">
        <v>-47</v>
      </c>
      <c r="R47" s="358">
        <v>-46</v>
      </c>
      <c r="S47" s="398">
        <v>-45</v>
      </c>
      <c r="T47" s="346">
        <v>-42</v>
      </c>
      <c r="U47" s="442">
        <v>-34</v>
      </c>
      <c r="V47" s="358">
        <v>-33</v>
      </c>
      <c r="W47" s="398">
        <v>-36</v>
      </c>
      <c r="X47" s="907">
        <v>-32</v>
      </c>
      <c r="Y47" s="442">
        <v>-300</v>
      </c>
      <c r="Z47" s="1048" t="s">
        <v>249</v>
      </c>
      <c r="AA47" s="358">
        <v>-864</v>
      </c>
      <c r="AB47" s="398">
        <v>-514</v>
      </c>
      <c r="AC47" s="346">
        <v>-432</v>
      </c>
      <c r="AD47" s="442">
        <v>-427</v>
      </c>
      <c r="AE47" s="358">
        <v>-430</v>
      </c>
      <c r="AF47" s="398">
        <v>-455</v>
      </c>
      <c r="AG47" s="346">
        <v>-426</v>
      </c>
      <c r="AH47" s="442">
        <v>-431</v>
      </c>
      <c r="AI47" s="358">
        <v>-382</v>
      </c>
      <c r="AJ47" s="428">
        <v>-384</v>
      </c>
      <c r="AK47" s="346">
        <v>-384</v>
      </c>
      <c r="AL47" s="442">
        <v>-385</v>
      </c>
      <c r="AM47" s="358">
        <v>-375</v>
      </c>
      <c r="AN47" s="428">
        <f>+AN8+AN28+AN36</f>
        <v>-377</v>
      </c>
      <c r="AO47" s="346">
        <v>-382</v>
      </c>
      <c r="AP47" s="442">
        <f>+AP8+AP28+AP36</f>
        <v>-394</v>
      </c>
      <c r="AQ47" s="358">
        <f>-461+42</f>
        <v>-419</v>
      </c>
      <c r="AR47" s="428"/>
      <c r="AS47" s="346"/>
      <c r="AT47" s="442"/>
      <c r="AV47" s="51"/>
      <c r="AW47" s="493">
        <f>+B47+C47+D47+E47</f>
        <v>-302</v>
      </c>
      <c r="AX47" s="493">
        <f>+F47+G47+H47+I47</f>
        <v>-301</v>
      </c>
      <c r="AY47" s="334">
        <f>+J47+K47+L47+M47</f>
        <v>-273</v>
      </c>
      <c r="AZ47" s="334">
        <f>+N47+O47+P47+Q47</f>
        <v>-246</v>
      </c>
      <c r="BA47" s="701">
        <v>-167</v>
      </c>
      <c r="BB47" s="701">
        <v>-401</v>
      </c>
      <c r="BC47" s="701">
        <v>-2237</v>
      </c>
      <c r="BD47" s="701">
        <v>-1742</v>
      </c>
      <c r="BE47" s="493">
        <v>-1535</v>
      </c>
      <c r="BF47" s="493">
        <f t="shared" si="39"/>
        <v>-1528</v>
      </c>
      <c r="BG47" s="493">
        <f t="shared" si="40"/>
        <v>-419</v>
      </c>
      <c r="BH47" s="51"/>
    </row>
    <row r="48" spans="1:60" ht="12.75" customHeight="1" x14ac:dyDescent="0.2">
      <c r="A48" s="413" t="s">
        <v>15</v>
      </c>
      <c r="B48" s="323">
        <v>-14</v>
      </c>
      <c r="C48" s="346">
        <v>10</v>
      </c>
      <c r="D48" s="346">
        <v>-1</v>
      </c>
      <c r="E48" s="309">
        <v>-24</v>
      </c>
      <c r="F48" s="323">
        <v>-9</v>
      </c>
      <c r="G48" s="346">
        <v>-6</v>
      </c>
      <c r="H48" s="346">
        <v>-7</v>
      </c>
      <c r="I48" s="309">
        <v>-59</v>
      </c>
      <c r="J48" s="358">
        <v>-8</v>
      </c>
      <c r="K48" s="398">
        <v>-1</v>
      </c>
      <c r="L48" s="346">
        <v>-4</v>
      </c>
      <c r="M48" s="442">
        <v>-98</v>
      </c>
      <c r="N48" s="358">
        <v>-4</v>
      </c>
      <c r="O48" s="398">
        <v>10</v>
      </c>
      <c r="P48" s="346">
        <v>-23</v>
      </c>
      <c r="Q48" s="442">
        <v>-23</v>
      </c>
      <c r="R48" s="358">
        <v>-33</v>
      </c>
      <c r="S48" s="398">
        <v>-6</v>
      </c>
      <c r="T48" s="346">
        <v>-6</v>
      </c>
      <c r="U48" s="442">
        <v>-12</v>
      </c>
      <c r="V48" s="358">
        <v>-12</v>
      </c>
      <c r="W48" s="398">
        <v>-9</v>
      </c>
      <c r="X48" s="907">
        <v>-4</v>
      </c>
      <c r="Y48" s="442">
        <v>-239</v>
      </c>
      <c r="Z48" s="1048" t="s">
        <v>250</v>
      </c>
      <c r="AA48" s="358">
        <v>-20</v>
      </c>
      <c r="AB48" s="398">
        <v>-40</v>
      </c>
      <c r="AC48" s="346">
        <v>-3</v>
      </c>
      <c r="AD48" s="442">
        <v>-5</v>
      </c>
      <c r="AE48" s="358">
        <v>8</v>
      </c>
      <c r="AF48" s="398">
        <v>-2</v>
      </c>
      <c r="AG48" s="346">
        <v>-7</v>
      </c>
      <c r="AH48" s="442">
        <v>0</v>
      </c>
      <c r="AI48" s="358">
        <v>-1</v>
      </c>
      <c r="AJ48" s="428">
        <v>1</v>
      </c>
      <c r="AK48" s="346">
        <v>-5</v>
      </c>
      <c r="AL48" s="442">
        <v>-1</v>
      </c>
      <c r="AM48" s="358">
        <v>-25</v>
      </c>
      <c r="AN48" s="428">
        <f>+AN9+AN21+AN29</f>
        <v>-5</v>
      </c>
      <c r="AO48" s="346">
        <v>1</v>
      </c>
      <c r="AP48" s="442">
        <f>+AP9+AP21+AP29+AP41</f>
        <v>1</v>
      </c>
      <c r="AQ48" s="358">
        <v>-11</v>
      </c>
      <c r="AR48" s="428"/>
      <c r="AS48" s="346"/>
      <c r="AT48" s="442"/>
      <c r="AV48" s="51"/>
      <c r="AW48" s="493">
        <f>+B48+C48+D48+E48</f>
        <v>-29</v>
      </c>
      <c r="AX48" s="493">
        <f>+F48+G48+H48+I48</f>
        <v>-81</v>
      </c>
      <c r="AY48" s="334">
        <f>+J48+K48+L48+M48</f>
        <v>-111</v>
      </c>
      <c r="AZ48" s="334">
        <f>+N48+O48+P48+Q48</f>
        <v>-40</v>
      </c>
      <c r="BA48" s="701">
        <v>-57</v>
      </c>
      <c r="BB48" s="701">
        <v>-264</v>
      </c>
      <c r="BC48" s="701">
        <v>-68</v>
      </c>
      <c r="BD48" s="701">
        <v>-1</v>
      </c>
      <c r="BE48" s="493">
        <v>-6</v>
      </c>
      <c r="BF48" s="493">
        <f t="shared" si="39"/>
        <v>-28</v>
      </c>
      <c r="BG48" s="493">
        <f t="shared" si="40"/>
        <v>-11</v>
      </c>
      <c r="BH48" s="51"/>
    </row>
    <row r="49" spans="1:60" s="272" customFormat="1" ht="12.75" customHeight="1" x14ac:dyDescent="0.2">
      <c r="A49" s="413" t="s">
        <v>207</v>
      </c>
      <c r="B49" s="323">
        <v>-7</v>
      </c>
      <c r="C49" s="346">
        <v>-7</v>
      </c>
      <c r="D49" s="346">
        <v>-7</v>
      </c>
      <c r="E49" s="309">
        <v>9</v>
      </c>
      <c r="F49" s="323">
        <v>-13</v>
      </c>
      <c r="G49" s="346">
        <v>-6</v>
      </c>
      <c r="H49" s="346">
        <v>-3</v>
      </c>
      <c r="I49" s="309">
        <v>-9</v>
      </c>
      <c r="J49" s="358">
        <v>-9</v>
      </c>
      <c r="K49" s="398">
        <v>-15</v>
      </c>
      <c r="L49" s="346">
        <v>-12</v>
      </c>
      <c r="M49" s="442">
        <v>-16</v>
      </c>
      <c r="N49" s="358">
        <v>-17</v>
      </c>
      <c r="O49" s="398">
        <v>-20</v>
      </c>
      <c r="P49" s="346">
        <v>-20</v>
      </c>
      <c r="Q49" s="442">
        <v>-31</v>
      </c>
      <c r="R49" s="358">
        <v>-28</v>
      </c>
      <c r="S49" s="398">
        <v>-37</v>
      </c>
      <c r="T49" s="346">
        <v>-34</v>
      </c>
      <c r="U49" s="442">
        <v>-34</v>
      </c>
      <c r="V49" s="358">
        <v>-35</v>
      </c>
      <c r="W49" s="398">
        <v>-36</v>
      </c>
      <c r="X49" s="907">
        <v>-34</v>
      </c>
      <c r="Y49" s="442">
        <v>-111</v>
      </c>
      <c r="Z49" s="1048" t="s">
        <v>250</v>
      </c>
      <c r="AA49" s="358">
        <v>-99</v>
      </c>
      <c r="AB49" s="398">
        <v>-80</v>
      </c>
      <c r="AC49" s="346">
        <v>-77</v>
      </c>
      <c r="AD49" s="442">
        <v>-82</v>
      </c>
      <c r="AE49" s="358">
        <v>-68</v>
      </c>
      <c r="AF49" s="398">
        <v>-67</v>
      </c>
      <c r="AG49" s="346">
        <v>-68</v>
      </c>
      <c r="AH49" s="442">
        <v>-78</v>
      </c>
      <c r="AI49" s="358">
        <v>-69</v>
      </c>
      <c r="AJ49" s="428">
        <v>-69</v>
      </c>
      <c r="AK49" s="346">
        <v>-83</v>
      </c>
      <c r="AL49" s="442">
        <v>-93</v>
      </c>
      <c r="AM49" s="358">
        <v>-86</v>
      </c>
      <c r="AN49" s="428">
        <f>+AN10+AN22+AN30</f>
        <v>-87</v>
      </c>
      <c r="AO49" s="346">
        <v>-84</v>
      </c>
      <c r="AP49" s="442">
        <f>+AP10+AP22+AP30</f>
        <v>-89</v>
      </c>
      <c r="AQ49" s="358">
        <v>-107</v>
      </c>
      <c r="AR49" s="428"/>
      <c r="AS49" s="346"/>
      <c r="AT49" s="442"/>
      <c r="AV49" s="51"/>
      <c r="AW49" s="493">
        <f>+B49+C49+D49+E49</f>
        <v>-12</v>
      </c>
      <c r="AX49" s="493">
        <f>+F49+G49+H49+I49</f>
        <v>-31</v>
      </c>
      <c r="AY49" s="334">
        <f>+J49+K49+L49+M49</f>
        <v>-52</v>
      </c>
      <c r="AZ49" s="334">
        <f>+N49+O49+P49+Q49</f>
        <v>-88</v>
      </c>
      <c r="BA49" s="701">
        <v>-133</v>
      </c>
      <c r="BB49" s="701">
        <v>-216</v>
      </c>
      <c r="BC49" s="701">
        <v>-338</v>
      </c>
      <c r="BD49" s="701">
        <v>-281</v>
      </c>
      <c r="BE49" s="493">
        <v>-314</v>
      </c>
      <c r="BF49" s="493">
        <f t="shared" si="39"/>
        <v>-346</v>
      </c>
      <c r="BG49" s="493">
        <f t="shared" si="40"/>
        <v>-107</v>
      </c>
      <c r="BH49" s="51"/>
    </row>
    <row r="50" spans="1:60" s="272" customFormat="1" ht="12.75" customHeight="1" x14ac:dyDescent="0.2">
      <c r="A50" s="413" t="s">
        <v>246</v>
      </c>
      <c r="B50" s="323">
        <v>0</v>
      </c>
      <c r="C50" s="346">
        <v>0</v>
      </c>
      <c r="D50" s="346">
        <v>0</v>
      </c>
      <c r="E50" s="309">
        <v>0</v>
      </c>
      <c r="F50" s="323">
        <v>0</v>
      </c>
      <c r="G50" s="346">
        <v>0</v>
      </c>
      <c r="H50" s="346">
        <v>0</v>
      </c>
      <c r="I50" s="309">
        <v>0</v>
      </c>
      <c r="J50" s="358">
        <v>0</v>
      </c>
      <c r="K50" s="398">
        <v>0</v>
      </c>
      <c r="L50" s="346">
        <v>0</v>
      </c>
      <c r="M50" s="442">
        <v>0</v>
      </c>
      <c r="N50" s="358">
        <v>0</v>
      </c>
      <c r="O50" s="398">
        <v>0</v>
      </c>
      <c r="P50" s="346">
        <v>0</v>
      </c>
      <c r="Q50" s="442">
        <v>0</v>
      </c>
      <c r="R50" s="358">
        <v>0</v>
      </c>
      <c r="S50" s="398">
        <v>0</v>
      </c>
      <c r="T50" s="346">
        <v>0</v>
      </c>
      <c r="U50" s="442">
        <v>0</v>
      </c>
      <c r="V50" s="358">
        <v>-8</v>
      </c>
      <c r="W50" s="398">
        <v>-4</v>
      </c>
      <c r="X50" s="907">
        <v>-3</v>
      </c>
      <c r="Y50" s="442">
        <v>-27</v>
      </c>
      <c r="Z50" s="1049"/>
      <c r="AA50" s="358">
        <v>-5</v>
      </c>
      <c r="AB50" s="398">
        <v>-11</v>
      </c>
      <c r="AC50" s="346">
        <v>-14</v>
      </c>
      <c r="AD50" s="442">
        <v>-37</v>
      </c>
      <c r="AE50" s="358">
        <v>-30</v>
      </c>
      <c r="AF50" s="398">
        <v>-35</v>
      </c>
      <c r="AG50" s="346">
        <v>-42</v>
      </c>
      <c r="AH50" s="442">
        <v>-32</v>
      </c>
      <c r="AI50" s="358">
        <v>-26</v>
      </c>
      <c r="AJ50" s="428">
        <v>-25</v>
      </c>
      <c r="AK50" s="346">
        <v>1914</v>
      </c>
      <c r="AL50" s="442">
        <v>-15</v>
      </c>
      <c r="AM50" s="358">
        <v>-13</v>
      </c>
      <c r="AN50" s="428">
        <f>+AN11+AN23+AN31</f>
        <v>-10</v>
      </c>
      <c r="AO50" s="346">
        <v>-6</v>
      </c>
      <c r="AP50" s="442">
        <f>+AP11+AP23+AP31+AP42</f>
        <v>-4</v>
      </c>
      <c r="AQ50" s="358">
        <v>-4</v>
      </c>
      <c r="AR50" s="428"/>
      <c r="AS50" s="346"/>
      <c r="AT50" s="442"/>
      <c r="AV50" s="51"/>
      <c r="AW50" s="493">
        <v>0</v>
      </c>
      <c r="AX50" s="493">
        <v>0</v>
      </c>
      <c r="AY50" s="334">
        <v>0</v>
      </c>
      <c r="AZ50" s="334">
        <v>0</v>
      </c>
      <c r="BA50" s="493">
        <v>0</v>
      </c>
      <c r="BB50" s="701">
        <v>-42</v>
      </c>
      <c r="BC50" s="701">
        <v>-67</v>
      </c>
      <c r="BD50" s="701">
        <v>-139</v>
      </c>
      <c r="BE50" s="493">
        <v>1848</v>
      </c>
      <c r="BF50" s="493">
        <f t="shared" si="39"/>
        <v>-33</v>
      </c>
      <c r="BG50" s="493">
        <f t="shared" si="40"/>
        <v>-4</v>
      </c>
      <c r="BH50" s="51"/>
    </row>
    <row r="51" spans="1:60" ht="12.75" customHeight="1" x14ac:dyDescent="0.2">
      <c r="A51" s="413" t="s">
        <v>144</v>
      </c>
      <c r="B51" s="323">
        <v>-45</v>
      </c>
      <c r="C51" s="346">
        <v>-18</v>
      </c>
      <c r="D51" s="346">
        <v>-9</v>
      </c>
      <c r="E51" s="309">
        <v>-18</v>
      </c>
      <c r="F51" s="323">
        <v>-26</v>
      </c>
      <c r="G51" s="346">
        <v>-16</v>
      </c>
      <c r="H51" s="346">
        <v>-12</v>
      </c>
      <c r="I51" s="309">
        <v>-9</v>
      </c>
      <c r="J51" s="358">
        <v>-9</v>
      </c>
      <c r="K51" s="398">
        <v>-16</v>
      </c>
      <c r="L51" s="346">
        <v>5</v>
      </c>
      <c r="M51" s="442">
        <v>-12</v>
      </c>
      <c r="N51" s="358">
        <v>-6</v>
      </c>
      <c r="O51" s="398">
        <v>-10</v>
      </c>
      <c r="P51" s="346">
        <v>-8</v>
      </c>
      <c r="Q51" s="442">
        <v>-25</v>
      </c>
      <c r="R51" s="358">
        <v>-11</v>
      </c>
      <c r="S51" s="398">
        <v>3</v>
      </c>
      <c r="T51" s="346">
        <v>-1</v>
      </c>
      <c r="U51" s="442">
        <v>1</v>
      </c>
      <c r="V51" s="358">
        <v>-2</v>
      </c>
      <c r="W51" s="398">
        <v>-1</v>
      </c>
      <c r="X51" s="907">
        <v>-1</v>
      </c>
      <c r="Y51" s="442">
        <v>1257</v>
      </c>
      <c r="Z51" s="1048" t="s">
        <v>251</v>
      </c>
      <c r="AA51" s="358">
        <v>-2</v>
      </c>
      <c r="AB51" s="398">
        <v>13</v>
      </c>
      <c r="AC51" s="346">
        <v>9</v>
      </c>
      <c r="AD51" s="442">
        <v>9</v>
      </c>
      <c r="AE51" s="358">
        <v>1600</v>
      </c>
      <c r="AF51" s="398">
        <v>-16</v>
      </c>
      <c r="AG51" s="346">
        <v>-29</v>
      </c>
      <c r="AH51" s="442">
        <v>-12</v>
      </c>
      <c r="AI51" s="358">
        <v>-1</v>
      </c>
      <c r="AJ51" s="428">
        <v>-4</v>
      </c>
      <c r="AK51" s="346">
        <v>36</v>
      </c>
      <c r="AL51" s="442">
        <v>-13</v>
      </c>
      <c r="AM51" s="358">
        <v>-6</v>
      </c>
      <c r="AN51" s="428">
        <f>+AN12+AN24+AN32+AN43</f>
        <v>-4</v>
      </c>
      <c r="AO51" s="346">
        <v>17</v>
      </c>
      <c r="AP51" s="442">
        <f>+AP12+AP24+AP32+AP43</f>
        <v>-4</v>
      </c>
      <c r="AQ51" s="358">
        <f>149-42</f>
        <v>107</v>
      </c>
      <c r="AR51" s="428"/>
      <c r="AS51" s="346"/>
      <c r="AT51" s="442"/>
      <c r="AV51" s="51"/>
      <c r="AW51" s="493">
        <f>+B51+C51+D51+E51</f>
        <v>-90</v>
      </c>
      <c r="AX51" s="493">
        <f>+F51+G51+H51+I51</f>
        <v>-63</v>
      </c>
      <c r="AY51" s="334">
        <f>+J51+K51+L51+M51</f>
        <v>-32</v>
      </c>
      <c r="AZ51" s="334">
        <f>+N51+O51+P51+Q51</f>
        <v>-49</v>
      </c>
      <c r="BA51" s="701">
        <v>-8</v>
      </c>
      <c r="BB51" s="701">
        <v>1253</v>
      </c>
      <c r="BC51" s="701">
        <v>29</v>
      </c>
      <c r="BD51" s="701">
        <v>1543</v>
      </c>
      <c r="BE51" s="493">
        <v>18</v>
      </c>
      <c r="BF51" s="493">
        <f t="shared" si="39"/>
        <v>3</v>
      </c>
      <c r="BG51" s="493">
        <f t="shared" si="40"/>
        <v>107</v>
      </c>
      <c r="BH51" s="51"/>
    </row>
    <row r="52" spans="1:60" ht="12.75" customHeight="1" x14ac:dyDescent="0.2">
      <c r="A52" s="413" t="s">
        <v>145</v>
      </c>
      <c r="B52" s="323">
        <v>0</v>
      </c>
      <c r="C52" s="346">
        <v>0</v>
      </c>
      <c r="D52" s="346">
        <v>0</v>
      </c>
      <c r="E52" s="309">
        <v>0</v>
      </c>
      <c r="F52" s="323">
        <v>0</v>
      </c>
      <c r="G52" s="346">
        <v>0</v>
      </c>
      <c r="H52" s="346">
        <v>0</v>
      </c>
      <c r="I52" s="309">
        <v>0</v>
      </c>
      <c r="J52" s="358">
        <v>0</v>
      </c>
      <c r="K52" s="398">
        <v>46</v>
      </c>
      <c r="L52" s="346">
        <v>0</v>
      </c>
      <c r="M52" s="468">
        <v>0</v>
      </c>
      <c r="N52" s="358">
        <v>-46</v>
      </c>
      <c r="O52" s="398">
        <v>0</v>
      </c>
      <c r="P52" s="346">
        <v>0</v>
      </c>
      <c r="Q52" s="468">
        <v>0</v>
      </c>
      <c r="R52" s="358">
        <v>0</v>
      </c>
      <c r="S52" s="429">
        <v>0</v>
      </c>
      <c r="T52" s="346">
        <v>0</v>
      </c>
      <c r="U52" s="442">
        <v>0</v>
      </c>
      <c r="V52" s="358">
        <v>0</v>
      </c>
      <c r="W52" s="879">
        <v>0</v>
      </c>
      <c r="X52" s="907">
        <v>0</v>
      </c>
      <c r="Y52" s="334">
        <v>0</v>
      </c>
      <c r="Z52" s="398"/>
      <c r="AA52" s="358">
        <v>0</v>
      </c>
      <c r="AB52" s="879">
        <v>0</v>
      </c>
      <c r="AC52" s="346">
        <v>0</v>
      </c>
      <c r="AD52" s="334">
        <v>0</v>
      </c>
      <c r="AE52" s="358">
        <v>0</v>
      </c>
      <c r="AF52" s="879">
        <v>0</v>
      </c>
      <c r="AG52" s="346">
        <v>0</v>
      </c>
      <c r="AH52" s="334">
        <v>0</v>
      </c>
      <c r="AI52" s="358">
        <v>0</v>
      </c>
      <c r="AJ52" s="1013">
        <v>0</v>
      </c>
      <c r="AK52" s="346">
        <v>0</v>
      </c>
      <c r="AL52" s="334">
        <v>0</v>
      </c>
      <c r="AM52" s="358">
        <v>0</v>
      </c>
      <c r="AN52" s="1013">
        <f>+AN13</f>
        <v>0</v>
      </c>
      <c r="AO52" s="346">
        <v>0</v>
      </c>
      <c r="AP52" s="334">
        <f>+AP13</f>
        <v>0</v>
      </c>
      <c r="AQ52" s="358">
        <v>0</v>
      </c>
      <c r="AR52" s="1013"/>
      <c r="AS52" s="346"/>
      <c r="AT52" s="334"/>
      <c r="AV52" s="51"/>
      <c r="AW52" s="493">
        <f>+B52+C52+D52+E52</f>
        <v>0</v>
      </c>
      <c r="AX52" s="493">
        <f>+F52+G52+H52+I52</f>
        <v>0</v>
      </c>
      <c r="AY52" s="334">
        <f>+J52+K52+L52+M52</f>
        <v>46</v>
      </c>
      <c r="AZ52" s="334">
        <f>+N52+O52+P52+Q52</f>
        <v>-46</v>
      </c>
      <c r="BA52" s="707">
        <v>0</v>
      </c>
      <c r="BB52" s="707">
        <v>0</v>
      </c>
      <c r="BC52" s="707">
        <v>0</v>
      </c>
      <c r="BD52" s="707">
        <v>0</v>
      </c>
      <c r="BE52" s="707">
        <v>0</v>
      </c>
      <c r="BF52" s="707">
        <f t="shared" si="39"/>
        <v>0</v>
      </c>
      <c r="BG52" s="707">
        <f t="shared" si="40"/>
        <v>0</v>
      </c>
      <c r="BH52" s="51"/>
    </row>
    <row r="53" spans="1:60" ht="12.75" customHeight="1" thickBot="1" x14ac:dyDescent="0.25">
      <c r="A53" s="414" t="s">
        <v>152</v>
      </c>
      <c r="B53" s="324">
        <f>B46-SUM(B47:B52)</f>
        <v>134</v>
      </c>
      <c r="C53" s="347">
        <f>C46-SUM(C47:C52)</f>
        <v>172</v>
      </c>
      <c r="D53" s="347">
        <f>D46-SUM(D47:D52)</f>
        <v>192</v>
      </c>
      <c r="E53" s="318">
        <f>E46-SUM(E47:E52)</f>
        <v>208</v>
      </c>
      <c r="F53" s="324">
        <f>F46-SUM(F47:F52)</f>
        <v>229</v>
      </c>
      <c r="G53" s="347">
        <f t="shared" ref="G53:P53" si="41">G46-SUM(G47:G52)</f>
        <v>233</v>
      </c>
      <c r="H53" s="347">
        <f t="shared" si="41"/>
        <v>214</v>
      </c>
      <c r="I53" s="318">
        <f t="shared" si="41"/>
        <v>157</v>
      </c>
      <c r="J53" s="359">
        <f t="shared" si="41"/>
        <v>150</v>
      </c>
      <c r="K53" s="347">
        <f t="shared" si="41"/>
        <v>215</v>
      </c>
      <c r="L53" s="347">
        <f t="shared" si="41"/>
        <v>244</v>
      </c>
      <c r="M53" s="443">
        <f t="shared" si="41"/>
        <v>225</v>
      </c>
      <c r="N53" s="359">
        <f t="shared" si="41"/>
        <v>255</v>
      </c>
      <c r="O53" s="347">
        <f t="shared" si="41"/>
        <v>256</v>
      </c>
      <c r="P53" s="347">
        <f t="shared" si="41"/>
        <v>285</v>
      </c>
      <c r="Q53" s="443">
        <v>324</v>
      </c>
      <c r="R53" s="359">
        <v>301</v>
      </c>
      <c r="S53" s="692">
        <v>334</v>
      </c>
      <c r="T53" s="347">
        <v>390</v>
      </c>
      <c r="U53" s="443">
        <v>389</v>
      </c>
      <c r="V53" s="359">
        <v>385</v>
      </c>
      <c r="W53" s="692">
        <v>418</v>
      </c>
      <c r="X53" s="973">
        <v>449</v>
      </c>
      <c r="Y53" s="443">
        <v>433</v>
      </c>
      <c r="Z53" s="318"/>
      <c r="AA53" s="359">
        <v>519</v>
      </c>
      <c r="AB53" s="692">
        <v>606</v>
      </c>
      <c r="AC53" s="347">
        <v>691</v>
      </c>
      <c r="AD53" s="443">
        <v>715</v>
      </c>
      <c r="AE53" s="359">
        <v>599</v>
      </c>
      <c r="AF53" s="692">
        <v>625</v>
      </c>
      <c r="AG53" s="347">
        <v>735</v>
      </c>
      <c r="AH53" s="443">
        <v>763</v>
      </c>
      <c r="AI53" s="359">
        <v>617</v>
      </c>
      <c r="AJ53" s="962">
        <v>618</v>
      </c>
      <c r="AK53" s="347">
        <v>733</v>
      </c>
      <c r="AL53" s="443">
        <v>731</v>
      </c>
      <c r="AM53" s="359">
        <v>559</v>
      </c>
      <c r="AN53" s="962">
        <f>+AN14+AN25+AN33+AN37+AN44</f>
        <v>640</v>
      </c>
      <c r="AO53" s="347">
        <v>687</v>
      </c>
      <c r="AP53" s="443">
        <f>+AP14+AP25+AP33+AP37+AP44</f>
        <v>687</v>
      </c>
      <c r="AQ53" s="359">
        <v>502</v>
      </c>
      <c r="AR53" s="962"/>
      <c r="AS53" s="347"/>
      <c r="AT53" s="443"/>
      <c r="AV53" s="51"/>
      <c r="AW53" s="494">
        <f>+B53+C53+D53+E53</f>
        <v>706</v>
      </c>
      <c r="AX53" s="494">
        <f>+F53+G53+H53+I53</f>
        <v>833</v>
      </c>
      <c r="AY53" s="335">
        <f>AY46-SUM(AY47:AY52)</f>
        <v>834</v>
      </c>
      <c r="AZ53" s="335">
        <f>+N53+O53+P53+Q53</f>
        <v>1120</v>
      </c>
      <c r="BA53" s="706">
        <v>1414</v>
      </c>
      <c r="BB53" s="706">
        <v>1685</v>
      </c>
      <c r="BC53" s="706">
        <v>2531</v>
      </c>
      <c r="BD53" s="706">
        <v>2722</v>
      </c>
      <c r="BE53" s="1126">
        <v>2699</v>
      </c>
      <c r="BF53" s="1126">
        <f t="shared" si="39"/>
        <v>2573</v>
      </c>
      <c r="BG53" s="1126">
        <f t="shared" si="40"/>
        <v>502</v>
      </c>
      <c r="BH53" s="51"/>
    </row>
    <row r="54" spans="1:60" ht="12.75" customHeight="1" thickTop="1" x14ac:dyDescent="0.2">
      <c r="A54" s="891"/>
      <c r="B54" s="325"/>
      <c r="C54" s="348"/>
      <c r="D54" s="348"/>
      <c r="E54" s="312"/>
      <c r="F54" s="325"/>
      <c r="G54" s="348"/>
      <c r="H54" s="348"/>
      <c r="I54" s="312"/>
      <c r="J54" s="360"/>
      <c r="K54" s="313"/>
      <c r="L54" s="348"/>
      <c r="M54" s="444"/>
      <c r="N54" s="360"/>
      <c r="O54" s="313"/>
      <c r="P54" s="348"/>
      <c r="Q54" s="444"/>
      <c r="R54" s="360"/>
      <c r="S54" s="313"/>
      <c r="T54" s="348"/>
      <c r="U54" s="444"/>
      <c r="V54" s="360"/>
      <c r="W54" s="313"/>
      <c r="X54" s="974"/>
      <c r="Y54" s="444"/>
      <c r="Z54" s="313"/>
      <c r="AA54" s="360"/>
      <c r="AB54" s="313"/>
      <c r="AC54" s="348"/>
      <c r="AD54" s="444"/>
      <c r="AE54" s="360"/>
      <c r="AF54" s="313"/>
      <c r="AG54" s="348"/>
      <c r="AH54" s="444"/>
      <c r="AI54" s="360"/>
      <c r="AJ54" s="1133"/>
      <c r="AK54" s="348"/>
      <c r="AL54" s="444"/>
      <c r="AM54" s="360"/>
      <c r="AN54" s="1133"/>
      <c r="AO54" s="348"/>
      <c r="AP54" s="444"/>
      <c r="AQ54" s="360"/>
      <c r="AR54" s="1133"/>
      <c r="AS54" s="348"/>
      <c r="AT54" s="444"/>
      <c r="AW54" s="496"/>
      <c r="AX54" s="496"/>
      <c r="AY54" s="336"/>
      <c r="AZ54" s="336"/>
      <c r="BA54" s="701"/>
      <c r="BB54" s="701"/>
      <c r="BC54" s="701"/>
      <c r="BD54" s="701"/>
      <c r="BE54" s="701"/>
      <c r="BF54" s="701"/>
      <c r="BG54" s="701"/>
      <c r="BH54" s="51"/>
    </row>
    <row r="55" spans="1:60" ht="12.75" customHeight="1" x14ac:dyDescent="0.2">
      <c r="A55" s="414" t="s">
        <v>153</v>
      </c>
      <c r="B55" s="326">
        <f t="shared" ref="B55:Y55" si="42">B46/B5</f>
        <v>-1.3824884792626729E-2</v>
      </c>
      <c r="C55" s="349">
        <f t="shared" si="42"/>
        <v>6.7917783735478104E-2</v>
      </c>
      <c r="D55" s="349">
        <f t="shared" si="42"/>
        <v>9.464285714285714E-2</v>
      </c>
      <c r="E55" s="310">
        <f t="shared" si="42"/>
        <v>9.8330241187384038E-2</v>
      </c>
      <c r="F55" s="326">
        <f t="shared" si="42"/>
        <v>9.9815157116451017E-2</v>
      </c>
      <c r="G55" s="349">
        <f t="shared" si="42"/>
        <v>0.11864406779661017</v>
      </c>
      <c r="H55" s="349">
        <f t="shared" si="42"/>
        <v>0.10283018867924529</v>
      </c>
      <c r="I55" s="310">
        <f t="shared" si="42"/>
        <v>7.5187969924812026E-3</v>
      </c>
      <c r="J55" s="361">
        <f t="shared" si="42"/>
        <v>5.6237218813905927E-2</v>
      </c>
      <c r="K55" s="349">
        <f t="shared" si="42"/>
        <v>0.14259597806215721</v>
      </c>
      <c r="L55" s="349">
        <f t="shared" si="42"/>
        <v>0.14358974358974358</v>
      </c>
      <c r="M55" s="445">
        <f t="shared" si="42"/>
        <v>2.9569892473118281E-2</v>
      </c>
      <c r="N55" s="361">
        <f t="shared" si="42"/>
        <v>0.10599078341013825</v>
      </c>
      <c r="O55" s="349">
        <f t="shared" si="42"/>
        <v>0.14309764309764308</v>
      </c>
      <c r="P55" s="349">
        <f t="shared" si="42"/>
        <v>0.13450760608486789</v>
      </c>
      <c r="Q55" s="445">
        <f t="shared" si="42"/>
        <v>0.1531322505800464</v>
      </c>
      <c r="R55" s="361">
        <f t="shared" si="42"/>
        <v>0.14686998394863562</v>
      </c>
      <c r="S55" s="693">
        <f t="shared" si="42"/>
        <v>0.18458117123795403</v>
      </c>
      <c r="T55" s="349">
        <f t="shared" si="42"/>
        <v>0.20264026402640264</v>
      </c>
      <c r="U55" s="445">
        <f t="shared" si="42"/>
        <v>0.20169160702667535</v>
      </c>
      <c r="V55" s="361">
        <f t="shared" si="42"/>
        <v>0.20109066121336061</v>
      </c>
      <c r="W55" s="693">
        <f t="shared" si="42"/>
        <v>0.22045152722443559</v>
      </c>
      <c r="X55" s="975">
        <f t="shared" si="42"/>
        <v>0.24638633377135349</v>
      </c>
      <c r="Y55" s="445">
        <f t="shared" si="42"/>
        <v>0.63075965130759648</v>
      </c>
      <c r="Z55" s="310"/>
      <c r="AA55" s="361">
        <f t="shared" ref="AA55:AC55" si="43">AA46/AA5</f>
        <v>-0.21178057553956833</v>
      </c>
      <c r="AB55" s="693">
        <f t="shared" si="43"/>
        <v>-1.0993657505285413E-2</v>
      </c>
      <c r="AC55" s="693">
        <f t="shared" si="43"/>
        <v>7.0473876063183477E-2</v>
      </c>
      <c r="AD55" s="445">
        <f t="shared" ref="AD55:AE55" si="44">AD46/AD5</f>
        <v>7.0901639344262302E-2</v>
      </c>
      <c r="AE55" s="361">
        <f t="shared" si="44"/>
        <v>0.75938489371325191</v>
      </c>
      <c r="AF55" s="693">
        <f t="shared" ref="AF55:AG55" si="45">AF46/AF5</f>
        <v>2.2706630336058128E-2</v>
      </c>
      <c r="AG55" s="693">
        <f t="shared" si="45"/>
        <v>6.82865521575199E-2</v>
      </c>
      <c r="AH55" s="445">
        <f t="shared" ref="AH55" si="46">AH46/AH5</f>
        <v>8.5504885993485338E-2</v>
      </c>
      <c r="AI55" s="361">
        <v>6.0999999999999999E-2</v>
      </c>
      <c r="AJ55" s="1134">
        <v>0.06</v>
      </c>
      <c r="AK55" s="693">
        <v>0.90400000000000003</v>
      </c>
      <c r="AL55" s="445">
        <v>9.321681231793591E-2</v>
      </c>
      <c r="AM55" s="361">
        <v>2.5999999999999999E-2</v>
      </c>
      <c r="AN55" s="1134">
        <f t="shared" ref="AN55" si="47">AN46/AN5</f>
        <v>7.0816418583671631E-2</v>
      </c>
      <c r="AO55" s="1134">
        <f t="shared" ref="AO55:AQ55" si="48">AO46/AO5</f>
        <v>0.10286975717439294</v>
      </c>
      <c r="AP55" s="445">
        <f t="shared" si="48"/>
        <v>8.5614950021729683E-2</v>
      </c>
      <c r="AQ55" s="361">
        <f t="shared" si="48"/>
        <v>3.3646709549727857E-2</v>
      </c>
      <c r="AR55" s="1134" t="e">
        <f t="shared" ref="AR55:AT55" si="49">AR46/AR5</f>
        <v>#DIV/0!</v>
      </c>
      <c r="AS55" s="1134" t="e">
        <f t="shared" si="49"/>
        <v>#DIV/0!</v>
      </c>
      <c r="AT55" s="445" t="e">
        <f t="shared" si="49"/>
        <v>#DIV/0!</v>
      </c>
      <c r="AW55" s="498">
        <f t="shared" ref="AW55:BB55" si="50">AW46/AW5</f>
        <v>6.201726487960018E-2</v>
      </c>
      <c r="AX55" s="498">
        <f t="shared" si="50"/>
        <v>8.5121602288984258E-2</v>
      </c>
      <c r="AY55" s="337">
        <f t="shared" si="50"/>
        <v>9.4538779256539696E-2</v>
      </c>
      <c r="AZ55" s="337">
        <f t="shared" si="50"/>
        <v>0.135202492211838</v>
      </c>
      <c r="BA55" s="705">
        <f t="shared" si="50"/>
        <v>0.18576235169116345</v>
      </c>
      <c r="BB55" s="705">
        <f t="shared" si="50"/>
        <v>0.33027372561875101</v>
      </c>
      <c r="BC55" s="705">
        <v>-1.5792798483891344E-2</v>
      </c>
      <c r="BD55" s="705">
        <v>0.22700000000000001</v>
      </c>
      <c r="BE55" s="705">
        <v>0.28808334219198467</v>
      </c>
      <c r="BF55" s="705">
        <f t="shared" ref="BF55:BG55" si="51">BF46/BF5</f>
        <v>7.2209079644023885E-2</v>
      </c>
      <c r="BG55" s="705">
        <f t="shared" si="51"/>
        <v>3.3646709549727857E-2</v>
      </c>
      <c r="BH55" s="51"/>
    </row>
    <row r="56" spans="1:60" ht="12.75" customHeight="1" x14ac:dyDescent="0.2">
      <c r="A56" s="414"/>
      <c r="B56" s="329"/>
      <c r="C56" s="352"/>
      <c r="D56" s="352"/>
      <c r="E56" s="316"/>
      <c r="F56" s="329"/>
      <c r="G56" s="352"/>
      <c r="H56" s="352"/>
      <c r="I56" s="316"/>
      <c r="J56" s="363"/>
      <c r="K56" s="352"/>
      <c r="L56" s="352"/>
      <c r="M56" s="448"/>
      <c r="N56" s="363"/>
      <c r="O56" s="352"/>
      <c r="P56" s="352"/>
      <c r="Q56" s="448"/>
      <c r="R56" s="363"/>
      <c r="S56" s="697"/>
      <c r="T56" s="352"/>
      <c r="U56" s="448"/>
      <c r="V56" s="363"/>
      <c r="W56" s="697"/>
      <c r="X56" s="977"/>
      <c r="Y56" s="448"/>
      <c r="Z56" s="316"/>
      <c r="AA56" s="363"/>
      <c r="AB56" s="697"/>
      <c r="AC56" s="352"/>
      <c r="AD56" s="448"/>
      <c r="AE56" s="363"/>
      <c r="AF56" s="697"/>
      <c r="AG56" s="697"/>
      <c r="AH56" s="448"/>
      <c r="AI56" s="363"/>
      <c r="AJ56" s="1137"/>
      <c r="AK56" s="697"/>
      <c r="AL56" s="448"/>
      <c r="AM56" s="363"/>
      <c r="AN56" s="1137"/>
      <c r="AO56" s="1137"/>
      <c r="AP56" s="448"/>
      <c r="AQ56" s="363"/>
      <c r="AR56" s="1137"/>
      <c r="AS56" s="1137"/>
      <c r="AT56" s="448"/>
      <c r="AW56" s="500"/>
      <c r="AX56" s="500"/>
      <c r="AY56" s="340"/>
      <c r="AZ56" s="340"/>
      <c r="BA56" s="701"/>
      <c r="BB56" s="701"/>
      <c r="BC56" s="701"/>
      <c r="BD56" s="701"/>
      <c r="BE56" s="701"/>
      <c r="BF56" s="701"/>
      <c r="BG56" s="701"/>
      <c r="BH56" s="51"/>
    </row>
    <row r="57" spans="1:60" ht="12.75" customHeight="1" x14ac:dyDescent="0.2">
      <c r="A57" s="414" t="s">
        <v>154</v>
      </c>
      <c r="B57" s="326">
        <f t="shared" ref="B57:Y57" si="52">B53/B5</f>
        <v>0.12350230414746544</v>
      </c>
      <c r="C57" s="349">
        <f t="shared" si="52"/>
        <v>0.15370866845397677</v>
      </c>
      <c r="D57" s="349">
        <f t="shared" si="52"/>
        <v>0.17142857142857143</v>
      </c>
      <c r="E57" s="310">
        <f t="shared" si="52"/>
        <v>0.19294990723562153</v>
      </c>
      <c r="F57" s="326">
        <f t="shared" si="52"/>
        <v>0.21164510166358594</v>
      </c>
      <c r="G57" s="349">
        <f t="shared" si="52"/>
        <v>0.20785013380909903</v>
      </c>
      <c r="H57" s="349">
        <f t="shared" si="52"/>
        <v>0.2018867924528302</v>
      </c>
      <c r="I57" s="310">
        <f t="shared" si="52"/>
        <v>0.16863587540279271</v>
      </c>
      <c r="J57" s="361">
        <f t="shared" si="52"/>
        <v>0.15337423312883436</v>
      </c>
      <c r="K57" s="349">
        <f t="shared" si="52"/>
        <v>0.19652650822669104</v>
      </c>
      <c r="L57" s="349">
        <f t="shared" si="52"/>
        <v>0.20854700854700856</v>
      </c>
      <c r="M57" s="445">
        <f t="shared" si="52"/>
        <v>0.20161290322580644</v>
      </c>
      <c r="N57" s="361">
        <f t="shared" si="52"/>
        <v>0.23502304147465439</v>
      </c>
      <c r="O57" s="349">
        <f t="shared" si="52"/>
        <v>0.21548821548821548</v>
      </c>
      <c r="P57" s="349">
        <f t="shared" si="52"/>
        <v>0.22818254603682947</v>
      </c>
      <c r="Q57" s="445">
        <f t="shared" si="52"/>
        <v>0.25058004640371229</v>
      </c>
      <c r="R57" s="361">
        <f t="shared" si="52"/>
        <v>0.24157303370786518</v>
      </c>
      <c r="S57" s="693">
        <f t="shared" si="52"/>
        <v>0.24759080800593031</v>
      </c>
      <c r="T57" s="349">
        <f t="shared" si="52"/>
        <v>0.25742574257425743</v>
      </c>
      <c r="U57" s="445">
        <f t="shared" si="52"/>
        <v>0.25309043591411839</v>
      </c>
      <c r="V57" s="361">
        <f t="shared" si="52"/>
        <v>0.26244035446489433</v>
      </c>
      <c r="W57" s="693">
        <f t="shared" si="52"/>
        <v>0.27755644090305442</v>
      </c>
      <c r="X57" s="975">
        <f t="shared" si="52"/>
        <v>0.29500657030223393</v>
      </c>
      <c r="Y57" s="445">
        <f t="shared" si="52"/>
        <v>0.2696139476961395</v>
      </c>
      <c r="Z57" s="310"/>
      <c r="AA57" s="361">
        <f t="shared" ref="AA57" si="53">AA53/AA5</f>
        <v>0.23336330935251798</v>
      </c>
      <c r="AB57" s="693">
        <f>AB53/AB5</f>
        <v>0.25623678646934461</v>
      </c>
      <c r="AC57" s="693">
        <f>AC53/AC5</f>
        <v>0.27987039287160792</v>
      </c>
      <c r="AD57" s="445">
        <f>AD53/AD5</f>
        <v>0.29303278688524592</v>
      </c>
      <c r="AE57" s="361">
        <f t="shared" ref="AE57" si="54">AE53/AE5</f>
        <v>0.27091813658977837</v>
      </c>
      <c r="AF57" s="693">
        <f t="shared" ref="AF57:AG57" si="55">AF53/AF5</f>
        <v>0.28383287920072664</v>
      </c>
      <c r="AG57" s="693">
        <f t="shared" si="55"/>
        <v>0.30791788856304986</v>
      </c>
      <c r="AH57" s="445">
        <f t="shared" ref="AH57" si="56">AH53/AH5</f>
        <v>0.31066775244299677</v>
      </c>
      <c r="AI57" s="361">
        <v>0.27200000000000002</v>
      </c>
      <c r="AJ57" s="1134">
        <v>0.27</v>
      </c>
      <c r="AK57" s="693">
        <v>0.3</v>
      </c>
      <c r="AL57" s="445">
        <v>0.30420307948397834</v>
      </c>
      <c r="AM57" s="361">
        <v>0.26700000000000002</v>
      </c>
      <c r="AN57" s="1134">
        <f t="shared" ref="AN57" si="57">AN53/AN5</f>
        <v>0.2886783942264321</v>
      </c>
      <c r="AO57" s="1134">
        <f t="shared" ref="AO57:AQ57" si="58">AO53/AO5</f>
        <v>0.3033112582781457</v>
      </c>
      <c r="AP57" s="445">
        <f t="shared" si="58"/>
        <v>0.29856584093872229</v>
      </c>
      <c r="AQ57" s="361">
        <f t="shared" si="58"/>
        <v>0.24839188520534389</v>
      </c>
      <c r="AR57" s="1134" t="e">
        <f t="shared" ref="AR57:AT57" si="59">AR53/AR5</f>
        <v>#DIV/0!</v>
      </c>
      <c r="AS57" s="1134" t="e">
        <f t="shared" si="59"/>
        <v>#DIV/0!</v>
      </c>
      <c r="AT57" s="445" t="e">
        <f t="shared" si="59"/>
        <v>#DIV/0!</v>
      </c>
      <c r="AW57" s="498">
        <f t="shared" ref="AW57:BB57" si="60">AW53/AW5</f>
        <v>0.16038164470695138</v>
      </c>
      <c r="AX57" s="498">
        <f t="shared" si="60"/>
        <v>0.19861707200762996</v>
      </c>
      <c r="AY57" s="337">
        <f t="shared" si="60"/>
        <v>0.19137218907755851</v>
      </c>
      <c r="AZ57" s="337">
        <f t="shared" si="60"/>
        <v>0.23260643821391486</v>
      </c>
      <c r="BA57" s="705">
        <f t="shared" si="60"/>
        <v>0.25039844165043385</v>
      </c>
      <c r="BB57" s="705">
        <f t="shared" si="60"/>
        <v>0.2761842320930995</v>
      </c>
      <c r="BC57" s="705">
        <v>0.26647715308485997</v>
      </c>
      <c r="BD57" s="705">
        <v>0.29399999999999998</v>
      </c>
      <c r="BE57" s="705">
        <v>0.28691400021260766</v>
      </c>
      <c r="BF57" s="705">
        <f t="shared" ref="BF57:BG57" si="61">BF53/BF5</f>
        <v>0.2898501746085389</v>
      </c>
      <c r="BG57" s="705">
        <f t="shared" si="61"/>
        <v>0.24839188520534389</v>
      </c>
      <c r="BH57" s="51"/>
    </row>
    <row r="58" spans="1:60" ht="12.75" customHeight="1" x14ac:dyDescent="0.2">
      <c r="A58" s="414"/>
      <c r="B58" s="330"/>
      <c r="C58" s="353"/>
      <c r="D58" s="353"/>
      <c r="E58" s="314"/>
      <c r="F58" s="330"/>
      <c r="G58" s="353"/>
      <c r="H58" s="353"/>
      <c r="I58" s="314"/>
      <c r="J58" s="364"/>
      <c r="K58" s="314"/>
      <c r="L58" s="353"/>
      <c r="M58" s="449"/>
      <c r="N58" s="364"/>
      <c r="O58" s="314"/>
      <c r="P58" s="353"/>
      <c r="Q58" s="449"/>
      <c r="R58" s="364"/>
      <c r="S58" s="314"/>
      <c r="T58" s="353"/>
      <c r="U58" s="449"/>
      <c r="V58" s="364"/>
      <c r="W58" s="314"/>
      <c r="X58" s="978"/>
      <c r="Y58" s="449"/>
      <c r="Z58" s="314"/>
      <c r="AA58" s="364"/>
      <c r="AB58" s="314"/>
      <c r="AC58" s="353"/>
      <c r="AD58" s="449"/>
      <c r="AE58" s="364"/>
      <c r="AF58" s="314"/>
      <c r="AG58" s="353"/>
      <c r="AH58" s="449"/>
      <c r="AI58" s="364"/>
      <c r="AJ58" s="1138"/>
      <c r="AK58" s="353"/>
      <c r="AL58" s="449"/>
      <c r="AM58" s="364"/>
      <c r="AN58" s="1138"/>
      <c r="AO58" s="353"/>
      <c r="AP58" s="449"/>
      <c r="AQ58" s="364"/>
      <c r="AR58" s="1138"/>
      <c r="AS58" s="353"/>
      <c r="AT58" s="449"/>
      <c r="AW58" s="501"/>
      <c r="AX58" s="501"/>
      <c r="AY58" s="341"/>
      <c r="AZ58" s="341"/>
      <c r="BA58" s="701"/>
      <c r="BB58" s="701"/>
      <c r="BC58" s="701"/>
      <c r="BD58" s="701"/>
      <c r="BE58" s="701"/>
      <c r="BF58" s="701"/>
      <c r="BG58" s="701"/>
      <c r="BH58" s="51"/>
    </row>
    <row r="59" spans="1:60" ht="12.75" customHeight="1" x14ac:dyDescent="0.2">
      <c r="A59" s="414" t="s">
        <v>155</v>
      </c>
      <c r="B59" s="322">
        <v>-302</v>
      </c>
      <c r="C59" s="345">
        <v>-413</v>
      </c>
      <c r="D59" s="345">
        <v>279</v>
      </c>
      <c r="E59" s="317">
        <v>-192</v>
      </c>
      <c r="F59" s="322">
        <v>101</v>
      </c>
      <c r="G59" s="345">
        <v>-19</v>
      </c>
      <c r="H59" s="345">
        <v>-174</v>
      </c>
      <c r="I59" s="317">
        <v>-165</v>
      </c>
      <c r="J59" s="357">
        <v>-73</v>
      </c>
      <c r="K59" s="320">
        <v>-178</v>
      </c>
      <c r="L59" s="345">
        <v>-33</v>
      </c>
      <c r="M59" s="441">
        <v>-153</v>
      </c>
      <c r="N59" s="357">
        <v>-152</v>
      </c>
      <c r="O59" s="320">
        <v>-46</v>
      </c>
      <c r="P59" s="345">
        <v>3</v>
      </c>
      <c r="Q59" s="441">
        <v>-79</v>
      </c>
      <c r="R59" s="357">
        <v>-45</v>
      </c>
      <c r="S59" s="320">
        <v>-60</v>
      </c>
      <c r="T59" s="345">
        <v>-168</v>
      </c>
      <c r="U59" s="441">
        <v>-137</v>
      </c>
      <c r="V59" s="357">
        <v>-373</v>
      </c>
      <c r="W59" s="320">
        <v>2</v>
      </c>
      <c r="X59" s="972">
        <v>16</v>
      </c>
      <c r="Y59" s="441">
        <v>-174</v>
      </c>
      <c r="Z59" s="320"/>
      <c r="AA59" s="357">
        <v>-116</v>
      </c>
      <c r="AB59" s="320">
        <v>-126</v>
      </c>
      <c r="AC59" s="345">
        <v>-115</v>
      </c>
      <c r="AD59" s="441">
        <v>-96</v>
      </c>
      <c r="AE59" s="357">
        <v>-136</v>
      </c>
      <c r="AF59" s="320">
        <v>-75</v>
      </c>
      <c r="AG59" s="345">
        <v>-76</v>
      </c>
      <c r="AH59" s="441">
        <v>-79</v>
      </c>
      <c r="AI59" s="357">
        <v>-68</v>
      </c>
      <c r="AJ59" s="990">
        <v>-71</v>
      </c>
      <c r="AK59" s="345">
        <v>-119</v>
      </c>
      <c r="AL59" s="441">
        <v>-77</v>
      </c>
      <c r="AM59" s="357">
        <v>-83</v>
      </c>
      <c r="AN59" s="990">
        <v>-89</v>
      </c>
      <c r="AO59" s="345">
        <v>-85</v>
      </c>
      <c r="AP59" s="441">
        <v>-93</v>
      </c>
      <c r="AQ59" s="357">
        <v>-78</v>
      </c>
      <c r="AR59" s="990"/>
      <c r="AS59" s="345"/>
      <c r="AT59" s="441"/>
      <c r="AV59" s="51"/>
      <c r="AW59" s="492">
        <f t="shared" ref="AW59:AW66" si="62">+B59+C59+D59+E59</f>
        <v>-628</v>
      </c>
      <c r="AX59" s="492">
        <f t="shared" ref="AX59:AX66" si="63">+F59+G59+H59+I59</f>
        <v>-257</v>
      </c>
      <c r="AY59" s="333">
        <f t="shared" ref="AY59:AY65" si="64">+J59+K59+L59+M59</f>
        <v>-437</v>
      </c>
      <c r="AZ59" s="333">
        <f t="shared" ref="AZ59:AZ70" si="65">+N59+O59+P59+Q59</f>
        <v>-274</v>
      </c>
      <c r="BA59" s="700">
        <v>-410</v>
      </c>
      <c r="BB59" s="700">
        <v>-529</v>
      </c>
      <c r="BC59" s="700">
        <v>-453</v>
      </c>
      <c r="BD59" s="700">
        <v>-366</v>
      </c>
      <c r="BE59" s="492">
        <v>-335</v>
      </c>
      <c r="BF59" s="492">
        <f t="shared" ref="BF59:BF66" si="66">SUM(AM59:AP59)</f>
        <v>-350</v>
      </c>
      <c r="BG59" s="492">
        <f t="shared" ref="BG59:BG66" si="67">SUM(AQ59:AT59)</f>
        <v>-78</v>
      </c>
      <c r="BH59" s="51"/>
    </row>
    <row r="60" spans="1:60" s="272" customFormat="1" ht="12.75" customHeight="1" x14ac:dyDescent="0.2">
      <c r="A60" s="413" t="s">
        <v>14</v>
      </c>
      <c r="B60" s="323">
        <v>0</v>
      </c>
      <c r="C60" s="346">
        <v>0</v>
      </c>
      <c r="D60" s="346">
        <v>0</v>
      </c>
      <c r="E60" s="309">
        <v>0</v>
      </c>
      <c r="F60" s="323">
        <v>0</v>
      </c>
      <c r="G60" s="346">
        <v>0</v>
      </c>
      <c r="H60" s="346">
        <v>0</v>
      </c>
      <c r="I60" s="309">
        <v>0</v>
      </c>
      <c r="J60" s="358">
        <v>0</v>
      </c>
      <c r="K60" s="346">
        <v>0</v>
      </c>
      <c r="L60" s="346">
        <v>0</v>
      </c>
      <c r="M60" s="442">
        <v>0</v>
      </c>
      <c r="N60" s="358">
        <v>0</v>
      </c>
      <c r="O60" s="346">
        <v>0</v>
      </c>
      <c r="P60" s="346">
        <v>0</v>
      </c>
      <c r="Q60" s="442">
        <v>0</v>
      </c>
      <c r="R60" s="358">
        <v>0</v>
      </c>
      <c r="S60" s="346">
        <v>0</v>
      </c>
      <c r="T60" s="346">
        <v>0</v>
      </c>
      <c r="U60" s="442">
        <v>0</v>
      </c>
      <c r="V60" s="358">
        <v>0</v>
      </c>
      <c r="W60" s="346">
        <v>0</v>
      </c>
      <c r="X60" s="907">
        <v>0</v>
      </c>
      <c r="Y60" s="442">
        <v>0</v>
      </c>
      <c r="Z60" s="398"/>
      <c r="AA60" s="906">
        <v>3</v>
      </c>
      <c r="AB60" s="428">
        <v>3</v>
      </c>
      <c r="AC60" s="345">
        <v>0</v>
      </c>
      <c r="AD60" s="441">
        <v>0</v>
      </c>
      <c r="AE60" s="906">
        <v>0</v>
      </c>
      <c r="AF60" s="428">
        <v>0</v>
      </c>
      <c r="AG60" s="345">
        <v>0</v>
      </c>
      <c r="AH60" s="441">
        <v>0</v>
      </c>
      <c r="AI60" s="906">
        <v>0</v>
      </c>
      <c r="AJ60" s="428">
        <v>0</v>
      </c>
      <c r="AK60" s="345">
        <v>0</v>
      </c>
      <c r="AL60" s="441"/>
      <c r="AM60" s="906">
        <v>0</v>
      </c>
      <c r="AN60" s="428">
        <v>0</v>
      </c>
      <c r="AO60" s="345">
        <v>0</v>
      </c>
      <c r="AP60" s="441">
        <v>0</v>
      </c>
      <c r="AQ60" s="906">
        <v>0</v>
      </c>
      <c r="AR60" s="428"/>
      <c r="AS60" s="345"/>
      <c r="AT60" s="441"/>
      <c r="AV60" s="51"/>
      <c r="AW60" s="493">
        <f t="shared" si="62"/>
        <v>0</v>
      </c>
      <c r="AX60" s="493">
        <f t="shared" si="63"/>
        <v>0</v>
      </c>
      <c r="AY60" s="469">
        <f t="shared" si="64"/>
        <v>0</v>
      </c>
      <c r="AZ60" s="469">
        <f t="shared" si="65"/>
        <v>0</v>
      </c>
      <c r="BA60" s="469">
        <f>+L60+M60+N60+O60</f>
        <v>0</v>
      </c>
      <c r="BB60" s="469">
        <f>+P60+Q60+R60+S60</f>
        <v>0</v>
      </c>
      <c r="BC60" s="469">
        <v>6</v>
      </c>
      <c r="BD60" s="469">
        <v>0</v>
      </c>
      <c r="BE60" s="469">
        <v>0</v>
      </c>
      <c r="BF60" s="469">
        <f t="shared" si="66"/>
        <v>0</v>
      </c>
      <c r="BG60" s="469">
        <f t="shared" si="67"/>
        <v>0</v>
      </c>
      <c r="BH60" s="51"/>
    </row>
    <row r="61" spans="1:60" s="272" customFormat="1" ht="12.75" customHeight="1" x14ac:dyDescent="0.2">
      <c r="A61" s="413" t="s">
        <v>233</v>
      </c>
      <c r="B61" s="323">
        <v>0</v>
      </c>
      <c r="C61" s="346">
        <v>0</v>
      </c>
      <c r="D61" s="346">
        <v>0</v>
      </c>
      <c r="E61" s="309">
        <v>0</v>
      </c>
      <c r="F61" s="323">
        <v>0</v>
      </c>
      <c r="G61" s="346">
        <v>0</v>
      </c>
      <c r="H61" s="346">
        <v>0</v>
      </c>
      <c r="I61" s="309">
        <v>0</v>
      </c>
      <c r="J61" s="358">
        <v>0</v>
      </c>
      <c r="K61" s="346">
        <v>0</v>
      </c>
      <c r="L61" s="346">
        <v>0</v>
      </c>
      <c r="M61" s="442">
        <v>0</v>
      </c>
      <c r="N61" s="358">
        <v>0</v>
      </c>
      <c r="O61" s="346">
        <v>0</v>
      </c>
      <c r="P61" s="346">
        <v>0</v>
      </c>
      <c r="Q61" s="442">
        <v>0</v>
      </c>
      <c r="R61" s="358">
        <v>0</v>
      </c>
      <c r="S61" s="698">
        <v>0</v>
      </c>
      <c r="T61" s="346">
        <v>0</v>
      </c>
      <c r="U61" s="714">
        <v>-3</v>
      </c>
      <c r="V61" s="358">
        <v>-10</v>
      </c>
      <c r="W61" s="698">
        <v>-9</v>
      </c>
      <c r="X61" s="907">
        <v>-9</v>
      </c>
      <c r="Y61" s="714">
        <v>-10</v>
      </c>
      <c r="Z61" s="969"/>
      <c r="AA61" s="906">
        <v>-10</v>
      </c>
      <c r="AB61" s="961">
        <v>-10</v>
      </c>
      <c r="AC61" s="346">
        <v>-11</v>
      </c>
      <c r="AD61" s="714">
        <v>-9</v>
      </c>
      <c r="AE61" s="906">
        <v>-10</v>
      </c>
      <c r="AF61" s="961">
        <v>-10</v>
      </c>
      <c r="AG61" s="346">
        <v>-11</v>
      </c>
      <c r="AH61" s="714">
        <v>-10</v>
      </c>
      <c r="AI61" s="906">
        <v>-11</v>
      </c>
      <c r="AJ61" s="961">
        <v>-11</v>
      </c>
      <c r="AK61" s="346">
        <v>-11</v>
      </c>
      <c r="AL61" s="714">
        <v>-11</v>
      </c>
      <c r="AM61" s="906">
        <v>-11</v>
      </c>
      <c r="AN61" s="961">
        <v>-11</v>
      </c>
      <c r="AO61" s="346">
        <v>-12</v>
      </c>
      <c r="AP61" s="714">
        <v>-8</v>
      </c>
      <c r="AQ61" s="906">
        <v>0</v>
      </c>
      <c r="AR61" s="961"/>
      <c r="AS61" s="346"/>
      <c r="AT61" s="714"/>
      <c r="AV61" s="51"/>
      <c r="AW61" s="493">
        <f t="shared" si="62"/>
        <v>0</v>
      </c>
      <c r="AX61" s="493">
        <f t="shared" si="63"/>
        <v>0</v>
      </c>
      <c r="AY61" s="469">
        <f t="shared" si="64"/>
        <v>0</v>
      </c>
      <c r="AZ61" s="469">
        <f t="shared" si="65"/>
        <v>0</v>
      </c>
      <c r="BA61" s="715">
        <v>-3</v>
      </c>
      <c r="BB61" s="715">
        <v>-38</v>
      </c>
      <c r="BC61" s="715">
        <v>-40</v>
      </c>
      <c r="BD61" s="715">
        <v>-41</v>
      </c>
      <c r="BE61" s="715">
        <v>-44</v>
      </c>
      <c r="BF61" s="715">
        <f t="shared" si="66"/>
        <v>-42</v>
      </c>
      <c r="BG61" s="715">
        <f t="shared" si="67"/>
        <v>0</v>
      </c>
      <c r="BH61" s="51"/>
    </row>
    <row r="62" spans="1:60" ht="12.75" customHeight="1" x14ac:dyDescent="0.2">
      <c r="A62" s="413" t="s">
        <v>156</v>
      </c>
      <c r="B62" s="323">
        <v>-222</v>
      </c>
      <c r="C62" s="346">
        <v>-330</v>
      </c>
      <c r="D62" s="346">
        <v>323</v>
      </c>
      <c r="E62" s="309">
        <v>-102</v>
      </c>
      <c r="F62" s="323">
        <v>190</v>
      </c>
      <c r="G62" s="346">
        <v>85</v>
      </c>
      <c r="H62" s="346">
        <v>-82</v>
      </c>
      <c r="I62" s="309">
        <v>-65</v>
      </c>
      <c r="J62" s="358">
        <v>53</v>
      </c>
      <c r="K62" s="398">
        <v>-104</v>
      </c>
      <c r="L62" s="346">
        <v>48</v>
      </c>
      <c r="M62" s="442">
        <v>31</v>
      </c>
      <c r="N62" s="358">
        <v>-53</v>
      </c>
      <c r="O62" s="398">
        <v>32</v>
      </c>
      <c r="P62" s="346">
        <v>52</v>
      </c>
      <c r="Q62" s="442">
        <v>31</v>
      </c>
      <c r="R62" s="358">
        <v>-2</v>
      </c>
      <c r="S62" s="398">
        <v>-22</v>
      </c>
      <c r="T62" s="346">
        <v>-131</v>
      </c>
      <c r="U62" s="442">
        <v>-91</v>
      </c>
      <c r="V62" s="358">
        <v>-208</v>
      </c>
      <c r="W62" s="398">
        <v>40</v>
      </c>
      <c r="X62" s="907">
        <v>6</v>
      </c>
      <c r="Y62" s="442">
        <v>-31</v>
      </c>
      <c r="Z62" s="398"/>
      <c r="AA62" s="906">
        <v>-9</v>
      </c>
      <c r="AB62" s="428">
        <v>-2</v>
      </c>
      <c r="AC62" s="346">
        <v>-2</v>
      </c>
      <c r="AD62" s="442">
        <v>-2</v>
      </c>
      <c r="AE62" s="906">
        <v>-5</v>
      </c>
      <c r="AF62" s="428">
        <v>-3</v>
      </c>
      <c r="AG62" s="346">
        <v>-5</v>
      </c>
      <c r="AH62" s="442">
        <v>-3</v>
      </c>
      <c r="AI62" s="906">
        <v>-3</v>
      </c>
      <c r="AJ62" s="428">
        <v>0</v>
      </c>
      <c r="AK62" s="346">
        <v>-3</v>
      </c>
      <c r="AL62" s="442">
        <v>-5</v>
      </c>
      <c r="AM62" s="906">
        <v>-7</v>
      </c>
      <c r="AN62" s="428">
        <v>-4</v>
      </c>
      <c r="AO62" s="346">
        <v>-2</v>
      </c>
      <c r="AP62" s="442">
        <v>-4</v>
      </c>
      <c r="AQ62" s="906">
        <v>-1</v>
      </c>
      <c r="AR62" s="428"/>
      <c r="AS62" s="346"/>
      <c r="AT62" s="442"/>
      <c r="AV62" s="51"/>
      <c r="AW62" s="493">
        <f t="shared" si="62"/>
        <v>-331</v>
      </c>
      <c r="AX62" s="493">
        <f t="shared" si="63"/>
        <v>128</v>
      </c>
      <c r="AY62" s="334">
        <f t="shared" si="64"/>
        <v>28</v>
      </c>
      <c r="AZ62" s="334">
        <f t="shared" si="65"/>
        <v>62</v>
      </c>
      <c r="BA62" s="701">
        <v>-246</v>
      </c>
      <c r="BB62" s="701">
        <v>-193</v>
      </c>
      <c r="BC62" s="701">
        <v>-15</v>
      </c>
      <c r="BD62" s="701">
        <v>-16</v>
      </c>
      <c r="BE62" s="493">
        <v>-11</v>
      </c>
      <c r="BF62" s="493">
        <f t="shared" si="66"/>
        <v>-17</v>
      </c>
      <c r="BG62" s="493">
        <f t="shared" si="67"/>
        <v>-1</v>
      </c>
      <c r="BH62" s="51"/>
    </row>
    <row r="63" spans="1:60" ht="12.75" customHeight="1" x14ac:dyDescent="0.2">
      <c r="A63" s="413" t="s">
        <v>354</v>
      </c>
      <c r="B63" s="323">
        <v>2</v>
      </c>
      <c r="C63" s="346">
        <v>0</v>
      </c>
      <c r="D63" s="346">
        <v>55</v>
      </c>
      <c r="E63" s="309">
        <v>0</v>
      </c>
      <c r="F63" s="323">
        <v>0</v>
      </c>
      <c r="G63" s="346">
        <v>-14</v>
      </c>
      <c r="H63" s="346">
        <v>-11</v>
      </c>
      <c r="I63" s="309">
        <v>-7</v>
      </c>
      <c r="J63" s="358">
        <v>-36</v>
      </c>
      <c r="K63" s="398">
        <v>0</v>
      </c>
      <c r="L63" s="346">
        <v>-11</v>
      </c>
      <c r="M63" s="442">
        <v>-114</v>
      </c>
      <c r="N63" s="358">
        <v>-37</v>
      </c>
      <c r="O63" s="398">
        <v>-23</v>
      </c>
      <c r="P63" s="346">
        <v>0</v>
      </c>
      <c r="Q63" s="442">
        <v>-54</v>
      </c>
      <c r="R63" s="358">
        <v>-3</v>
      </c>
      <c r="S63" s="429">
        <v>0</v>
      </c>
      <c r="T63" s="346">
        <v>0</v>
      </c>
      <c r="U63" s="442">
        <v>0</v>
      </c>
      <c r="V63" s="358">
        <v>0</v>
      </c>
      <c r="W63" s="429">
        <v>0</v>
      </c>
      <c r="X63" s="907">
        <v>0</v>
      </c>
      <c r="Y63" s="442">
        <v>0</v>
      </c>
      <c r="Z63" s="398"/>
      <c r="AA63" s="906">
        <v>-3</v>
      </c>
      <c r="AB63" s="684">
        <v>-23</v>
      </c>
      <c r="AC63" s="346">
        <v>-6</v>
      </c>
      <c r="AD63" s="442">
        <v>0</v>
      </c>
      <c r="AE63" s="906">
        <v>-41</v>
      </c>
      <c r="AF63" s="684">
        <v>0</v>
      </c>
      <c r="AG63" s="346">
        <v>0</v>
      </c>
      <c r="AH63" s="442">
        <v>0</v>
      </c>
      <c r="AI63" s="906">
        <v>0</v>
      </c>
      <c r="AJ63" s="684">
        <v>-26</v>
      </c>
      <c r="AK63" s="346">
        <v>0</v>
      </c>
      <c r="AL63" s="442">
        <v>0</v>
      </c>
      <c r="AM63" s="906">
        <v>0</v>
      </c>
      <c r="AN63" s="684">
        <v>-10</v>
      </c>
      <c r="AO63" s="346">
        <v>-1</v>
      </c>
      <c r="AP63" s="442">
        <v>0</v>
      </c>
      <c r="AQ63" s="906">
        <v>0</v>
      </c>
      <c r="AR63" s="684"/>
      <c r="AS63" s="346"/>
      <c r="AT63" s="442"/>
      <c r="AV63" s="51"/>
      <c r="AW63" s="493">
        <f t="shared" si="62"/>
        <v>57</v>
      </c>
      <c r="AX63" s="493">
        <f t="shared" si="63"/>
        <v>-32</v>
      </c>
      <c r="AY63" s="334">
        <f t="shared" si="64"/>
        <v>-161</v>
      </c>
      <c r="AZ63" s="334">
        <f t="shared" si="65"/>
        <v>-114</v>
      </c>
      <c r="BA63" s="701">
        <v>-3</v>
      </c>
      <c r="BB63" s="701">
        <v>0</v>
      </c>
      <c r="BC63" s="701">
        <v>-32</v>
      </c>
      <c r="BD63" s="701">
        <v>-41</v>
      </c>
      <c r="BE63" s="493">
        <v>-26</v>
      </c>
      <c r="BF63" s="493">
        <f t="shared" si="66"/>
        <v>-11</v>
      </c>
      <c r="BG63" s="493">
        <f t="shared" si="67"/>
        <v>0</v>
      </c>
      <c r="BH63" s="51"/>
    </row>
    <row r="64" spans="1:60" s="272" customFormat="1" ht="12.75" customHeight="1" x14ac:dyDescent="0.2">
      <c r="A64" s="413" t="s">
        <v>234</v>
      </c>
      <c r="B64" s="323">
        <v>0</v>
      </c>
      <c r="C64" s="346">
        <v>0</v>
      </c>
      <c r="D64" s="346">
        <v>0</v>
      </c>
      <c r="E64" s="309">
        <v>0</v>
      </c>
      <c r="F64" s="323">
        <v>0</v>
      </c>
      <c r="G64" s="346">
        <v>0</v>
      </c>
      <c r="H64" s="346">
        <v>0</v>
      </c>
      <c r="I64" s="309">
        <v>0</v>
      </c>
      <c r="J64" s="358">
        <v>0</v>
      </c>
      <c r="K64" s="346">
        <v>0</v>
      </c>
      <c r="L64" s="346">
        <v>0</v>
      </c>
      <c r="M64" s="442">
        <v>0</v>
      </c>
      <c r="N64" s="358">
        <v>0</v>
      </c>
      <c r="O64" s="346">
        <v>0</v>
      </c>
      <c r="P64" s="346">
        <v>0</v>
      </c>
      <c r="Q64" s="442">
        <v>0</v>
      </c>
      <c r="R64" s="358">
        <v>0</v>
      </c>
      <c r="S64" s="698">
        <v>0</v>
      </c>
      <c r="T64" s="346">
        <v>0</v>
      </c>
      <c r="U64" s="709">
        <v>-2</v>
      </c>
      <c r="V64" s="358">
        <v>-115</v>
      </c>
      <c r="W64" s="698">
        <v>18</v>
      </c>
      <c r="X64" s="907">
        <v>67</v>
      </c>
      <c r="Y64" s="709">
        <v>-1</v>
      </c>
      <c r="Z64" s="428"/>
      <c r="AA64" s="906">
        <v>0</v>
      </c>
      <c r="AB64" s="961">
        <v>0</v>
      </c>
      <c r="AC64" s="346">
        <v>0</v>
      </c>
      <c r="AD64" s="709">
        <v>0</v>
      </c>
      <c r="AE64" s="906">
        <v>0</v>
      </c>
      <c r="AF64" s="961">
        <v>0</v>
      </c>
      <c r="AG64" s="346">
        <v>0</v>
      </c>
      <c r="AH64" s="709">
        <v>0</v>
      </c>
      <c r="AI64" s="906">
        <v>0</v>
      </c>
      <c r="AJ64" s="961">
        <v>0</v>
      </c>
      <c r="AK64" s="346">
        <v>0</v>
      </c>
      <c r="AL64" s="709">
        <v>0</v>
      </c>
      <c r="AM64" s="906">
        <v>0</v>
      </c>
      <c r="AN64" s="961">
        <v>0</v>
      </c>
      <c r="AO64" s="346">
        <v>0</v>
      </c>
      <c r="AP64" s="709">
        <v>0</v>
      </c>
      <c r="AQ64" s="906">
        <v>0</v>
      </c>
      <c r="AR64" s="961"/>
      <c r="AS64" s="346"/>
      <c r="AT64" s="709"/>
      <c r="AV64" s="51"/>
      <c r="AW64" s="493">
        <f t="shared" si="62"/>
        <v>0</v>
      </c>
      <c r="AX64" s="493">
        <f t="shared" si="63"/>
        <v>0</v>
      </c>
      <c r="AY64" s="469">
        <f t="shared" si="64"/>
        <v>0</v>
      </c>
      <c r="AZ64" s="469">
        <f t="shared" si="65"/>
        <v>0</v>
      </c>
      <c r="BA64" s="716">
        <v>-2</v>
      </c>
      <c r="BB64" s="716">
        <v>-31</v>
      </c>
      <c r="BC64" s="716">
        <v>0</v>
      </c>
      <c r="BD64" s="716">
        <v>0</v>
      </c>
      <c r="BE64" s="716">
        <v>0</v>
      </c>
      <c r="BF64" s="716">
        <f t="shared" si="66"/>
        <v>0</v>
      </c>
      <c r="BG64" s="716">
        <f t="shared" si="67"/>
        <v>0</v>
      </c>
      <c r="BH64" s="51"/>
    </row>
    <row r="65" spans="1:60" ht="12.75" customHeight="1" x14ac:dyDescent="0.2">
      <c r="A65" s="413" t="s">
        <v>157</v>
      </c>
      <c r="B65" s="323">
        <v>-2</v>
      </c>
      <c r="C65" s="346">
        <v>-5</v>
      </c>
      <c r="D65" s="346">
        <v>-19</v>
      </c>
      <c r="E65" s="309">
        <v>-10</v>
      </c>
      <c r="F65" s="323">
        <v>-8</v>
      </c>
      <c r="G65" s="346">
        <v>-11</v>
      </c>
      <c r="H65" s="346">
        <v>-8</v>
      </c>
      <c r="I65" s="309">
        <v>-19</v>
      </c>
      <c r="J65" s="358">
        <v>-14</v>
      </c>
      <c r="K65" s="398">
        <v>-4</v>
      </c>
      <c r="L65" s="346">
        <v>-5</v>
      </c>
      <c r="M65" s="442">
        <v>-15</v>
      </c>
      <c r="N65" s="358">
        <v>-13</v>
      </c>
      <c r="O65" s="398">
        <v>-8</v>
      </c>
      <c r="P65" s="346">
        <v>-5</v>
      </c>
      <c r="Q65" s="442">
        <v>-17</v>
      </c>
      <c r="R65" s="358">
        <v>-6</v>
      </c>
      <c r="S65" s="398">
        <v>-4</v>
      </c>
      <c r="T65" s="346">
        <v>-3</v>
      </c>
      <c r="U65" s="709">
        <v>-4</v>
      </c>
      <c r="V65" s="358">
        <v>-4</v>
      </c>
      <c r="W65" s="398">
        <v>-11</v>
      </c>
      <c r="X65" s="907">
        <v>-4</v>
      </c>
      <c r="Y65" s="709">
        <v>-76</v>
      </c>
      <c r="Z65" s="428"/>
      <c r="AA65" s="906">
        <v>-4</v>
      </c>
      <c r="AB65" s="428">
        <v>-6</v>
      </c>
      <c r="AC65" s="346">
        <v>-9</v>
      </c>
      <c r="AD65" s="709">
        <v>-6</v>
      </c>
      <c r="AE65" s="906">
        <v>-5</v>
      </c>
      <c r="AF65" s="428">
        <v>-3</v>
      </c>
      <c r="AG65" s="346">
        <v>-3</v>
      </c>
      <c r="AH65" s="709">
        <v>-11</v>
      </c>
      <c r="AI65" s="906">
        <v>-3</v>
      </c>
      <c r="AJ65" s="428">
        <v>-3</v>
      </c>
      <c r="AK65" s="346">
        <v>-71</v>
      </c>
      <c r="AL65" s="709">
        <v>-1</v>
      </c>
      <c r="AM65" s="906">
        <v>-4</v>
      </c>
      <c r="AN65" s="428">
        <v>-3</v>
      </c>
      <c r="AO65" s="346">
        <v>-4</v>
      </c>
      <c r="AP65" s="709">
        <v>-4</v>
      </c>
      <c r="AQ65" s="906">
        <v>-2</v>
      </c>
      <c r="AR65" s="428"/>
      <c r="AS65" s="346"/>
      <c r="AT65" s="709"/>
      <c r="AV65" s="51"/>
      <c r="AW65" s="493">
        <f t="shared" si="62"/>
        <v>-36</v>
      </c>
      <c r="AX65" s="493">
        <f t="shared" si="63"/>
        <v>-46</v>
      </c>
      <c r="AY65" s="334">
        <f t="shared" si="64"/>
        <v>-38</v>
      </c>
      <c r="AZ65" s="334">
        <f t="shared" si="65"/>
        <v>-43</v>
      </c>
      <c r="BA65" s="703">
        <v>-17</v>
      </c>
      <c r="BB65" s="703">
        <v>-95</v>
      </c>
      <c r="BC65" s="703">
        <v>-25</v>
      </c>
      <c r="BD65" s="703">
        <v>-22</v>
      </c>
      <c r="BE65" s="726">
        <v>-78</v>
      </c>
      <c r="BF65" s="726">
        <f t="shared" si="66"/>
        <v>-15</v>
      </c>
      <c r="BG65" s="726">
        <f t="shared" si="67"/>
        <v>-2</v>
      </c>
      <c r="BH65" s="51"/>
    </row>
    <row r="66" spans="1:60" ht="12.75" customHeight="1" thickBot="1" x14ac:dyDescent="0.25">
      <c r="A66" s="414" t="s">
        <v>158</v>
      </c>
      <c r="B66" s="324">
        <f t="shared" ref="B66:P66" si="68">B59-SUM(B61:B65)</f>
        <v>-80</v>
      </c>
      <c r="C66" s="347">
        <f t="shared" si="68"/>
        <v>-78</v>
      </c>
      <c r="D66" s="347">
        <f t="shared" si="68"/>
        <v>-80</v>
      </c>
      <c r="E66" s="318">
        <f t="shared" si="68"/>
        <v>-80</v>
      </c>
      <c r="F66" s="324">
        <f t="shared" si="68"/>
        <v>-81</v>
      </c>
      <c r="G66" s="347">
        <f t="shared" si="68"/>
        <v>-79</v>
      </c>
      <c r="H66" s="347">
        <f t="shared" si="68"/>
        <v>-73</v>
      </c>
      <c r="I66" s="318">
        <f t="shared" si="68"/>
        <v>-74</v>
      </c>
      <c r="J66" s="359">
        <f t="shared" si="68"/>
        <v>-76</v>
      </c>
      <c r="K66" s="347">
        <f t="shared" si="68"/>
        <v>-70</v>
      </c>
      <c r="L66" s="347">
        <f t="shared" si="68"/>
        <v>-65</v>
      </c>
      <c r="M66" s="443">
        <f t="shared" si="68"/>
        <v>-55</v>
      </c>
      <c r="N66" s="359">
        <f t="shared" si="68"/>
        <v>-49</v>
      </c>
      <c r="O66" s="347">
        <f t="shared" si="68"/>
        <v>-47</v>
      </c>
      <c r="P66" s="347">
        <f t="shared" si="68"/>
        <v>-44</v>
      </c>
      <c r="Q66" s="443">
        <v>-39</v>
      </c>
      <c r="R66" s="359">
        <v>-34</v>
      </c>
      <c r="S66" s="692">
        <v>-34</v>
      </c>
      <c r="T66" s="347">
        <v>-34</v>
      </c>
      <c r="U66" s="443">
        <v>-37</v>
      </c>
      <c r="V66" s="359">
        <v>-36</v>
      </c>
      <c r="W66" s="692">
        <v>-36</v>
      </c>
      <c r="X66" s="973">
        <v>-44</v>
      </c>
      <c r="Y66" s="443">
        <v>-56</v>
      </c>
      <c r="Z66" s="318"/>
      <c r="AA66" s="420">
        <v>-93</v>
      </c>
      <c r="AB66" s="962">
        <v>-88</v>
      </c>
      <c r="AC66" s="347">
        <v>-87</v>
      </c>
      <c r="AD66" s="443">
        <v>-79</v>
      </c>
      <c r="AE66" s="420">
        <v>-75</v>
      </c>
      <c r="AF66" s="962">
        <v>-59</v>
      </c>
      <c r="AG66" s="347">
        <v>-57</v>
      </c>
      <c r="AH66" s="443">
        <v>-55</v>
      </c>
      <c r="AI66" s="420">
        <v>-51</v>
      </c>
      <c r="AJ66" s="962">
        <v>-31</v>
      </c>
      <c r="AK66" s="347">
        <v>-34</v>
      </c>
      <c r="AL66" s="443">
        <v>-60</v>
      </c>
      <c r="AM66" s="420">
        <v>-61</v>
      </c>
      <c r="AN66" s="962">
        <v>-61</v>
      </c>
      <c r="AO66" s="347">
        <v>-66</v>
      </c>
      <c r="AP66" s="443">
        <v>-77</v>
      </c>
      <c r="AQ66" s="420">
        <v>-75</v>
      </c>
      <c r="AR66" s="962"/>
      <c r="AS66" s="347"/>
      <c r="AT66" s="443"/>
      <c r="AV66" s="51"/>
      <c r="AW66" s="494">
        <f t="shared" si="62"/>
        <v>-318</v>
      </c>
      <c r="AX66" s="494">
        <f t="shared" si="63"/>
        <v>-307</v>
      </c>
      <c r="AY66" s="335">
        <f>AY59-SUM(AY61:AY65)</f>
        <v>-266</v>
      </c>
      <c r="AZ66" s="335">
        <f t="shared" si="65"/>
        <v>-179</v>
      </c>
      <c r="BA66" s="706">
        <v>-139</v>
      </c>
      <c r="BB66" s="706">
        <v>-172</v>
      </c>
      <c r="BC66" s="706">
        <v>-347</v>
      </c>
      <c r="BD66" s="706">
        <v>-246</v>
      </c>
      <c r="BE66" s="1126">
        <v>-176</v>
      </c>
      <c r="BF66" s="1126">
        <f t="shared" si="66"/>
        <v>-265</v>
      </c>
      <c r="BG66" s="1126">
        <f t="shared" si="67"/>
        <v>-75</v>
      </c>
      <c r="BH66" s="51"/>
    </row>
    <row r="67" spans="1:60" ht="12.75" customHeight="1" thickTop="1" x14ac:dyDescent="0.2">
      <c r="A67" s="891"/>
      <c r="B67" s="331"/>
      <c r="C67" s="354"/>
      <c r="D67" s="354"/>
      <c r="E67" s="319"/>
      <c r="F67" s="331"/>
      <c r="G67" s="354"/>
      <c r="H67" s="354"/>
      <c r="I67" s="319"/>
      <c r="J67" s="365"/>
      <c r="K67" s="319"/>
      <c r="L67" s="354"/>
      <c r="M67" s="450"/>
      <c r="N67" s="365"/>
      <c r="O67" s="319"/>
      <c r="P67" s="354"/>
      <c r="Q67" s="450"/>
      <c r="R67" s="365"/>
      <c r="S67" s="319"/>
      <c r="T67" s="354"/>
      <c r="U67" s="450"/>
      <c r="V67" s="365"/>
      <c r="W67" s="319"/>
      <c r="X67" s="979"/>
      <c r="Y67" s="450"/>
      <c r="Z67" s="319"/>
      <c r="AA67" s="963"/>
      <c r="AB67" s="964"/>
      <c r="AC67" s="354"/>
      <c r="AD67" s="450"/>
      <c r="AE67" s="963"/>
      <c r="AF67" s="964"/>
      <c r="AG67" s="354"/>
      <c r="AH67" s="450"/>
      <c r="AI67" s="963"/>
      <c r="AJ67" s="964"/>
      <c r="AK67" s="354"/>
      <c r="AL67" s="450"/>
      <c r="AM67" s="963"/>
      <c r="AN67" s="964"/>
      <c r="AO67" s="354"/>
      <c r="AP67" s="450"/>
      <c r="AQ67" s="963"/>
      <c r="AR67" s="964"/>
      <c r="AS67" s="354"/>
      <c r="AT67" s="450"/>
      <c r="AV67" s="51"/>
      <c r="AW67" s="502"/>
      <c r="AX67" s="502"/>
      <c r="AY67" s="342"/>
      <c r="AZ67" s="342">
        <f t="shared" si="65"/>
        <v>0</v>
      </c>
      <c r="BA67" s="701"/>
      <c r="BB67" s="701"/>
      <c r="BC67" s="701"/>
      <c r="BD67" s="701"/>
      <c r="BE67" s="701"/>
      <c r="BF67" s="701"/>
      <c r="BG67" s="701"/>
      <c r="BH67" s="51"/>
    </row>
    <row r="68" spans="1:60" s="272" customFormat="1" ht="12.75" customHeight="1" x14ac:dyDescent="0.2">
      <c r="A68" s="414" t="s">
        <v>303</v>
      </c>
      <c r="B68" s="322">
        <v>-5</v>
      </c>
      <c r="C68" s="345">
        <v>3</v>
      </c>
      <c r="D68" s="345">
        <v>-27</v>
      </c>
      <c r="E68" s="317">
        <v>5</v>
      </c>
      <c r="F68" s="322">
        <v>1</v>
      </c>
      <c r="G68" s="345">
        <v>0</v>
      </c>
      <c r="H68" s="345">
        <v>-20</v>
      </c>
      <c r="I68" s="317">
        <v>-2</v>
      </c>
      <c r="J68" s="357">
        <v>5</v>
      </c>
      <c r="K68" s="320">
        <v>-7</v>
      </c>
      <c r="L68" s="345">
        <v>-6</v>
      </c>
      <c r="M68" s="441">
        <v>7</v>
      </c>
      <c r="N68" s="357">
        <v>-11</v>
      </c>
      <c r="O68" s="320">
        <v>2</v>
      </c>
      <c r="P68" s="345">
        <v>-1</v>
      </c>
      <c r="Q68" s="441">
        <v>-10</v>
      </c>
      <c r="R68" s="357">
        <v>-15</v>
      </c>
      <c r="S68" s="320">
        <v>-12</v>
      </c>
      <c r="T68" s="345">
        <v>-4</v>
      </c>
      <c r="U68" s="441">
        <v>-9</v>
      </c>
      <c r="V68" s="357">
        <v>-15</v>
      </c>
      <c r="W68" s="320">
        <v>-14</v>
      </c>
      <c r="X68" s="345">
        <v>-15</v>
      </c>
      <c r="Y68" s="441">
        <v>148</v>
      </c>
      <c r="Z68" s="947"/>
      <c r="AA68" s="989">
        <v>199</v>
      </c>
      <c r="AB68" s="990">
        <v>152</v>
      </c>
      <c r="AC68" s="345"/>
      <c r="AD68" s="441"/>
      <c r="AE68" s="989"/>
      <c r="AF68" s="990"/>
      <c r="AG68" s="345"/>
      <c r="AH68" s="441"/>
      <c r="AI68" s="989"/>
      <c r="AJ68" s="1081"/>
      <c r="AK68" s="345"/>
      <c r="AL68" s="441"/>
      <c r="AM68" s="989"/>
      <c r="AN68" s="1081"/>
      <c r="AO68" s="345"/>
      <c r="AP68" s="441"/>
      <c r="AQ68" s="989"/>
      <c r="AR68" s="1081"/>
      <c r="AS68" s="345"/>
      <c r="AT68" s="441"/>
      <c r="AV68" s="51"/>
      <c r="AW68" s="492">
        <f>+B68+C68+D68+E68</f>
        <v>-24</v>
      </c>
      <c r="AX68" s="492">
        <f>+F68+G68+H68+I68</f>
        <v>-21</v>
      </c>
      <c r="AY68" s="333">
        <f>+J68+K68+L68+M68</f>
        <v>-1</v>
      </c>
      <c r="AZ68" s="333">
        <f t="shared" si="65"/>
        <v>-20</v>
      </c>
      <c r="BA68" s="700">
        <v>-40</v>
      </c>
      <c r="BB68" s="700">
        <v>104</v>
      </c>
      <c r="BC68" s="700"/>
      <c r="BD68" s="700"/>
      <c r="BE68" s="700"/>
      <c r="BF68" s="700"/>
      <c r="BG68" s="700"/>
      <c r="BH68" s="51"/>
    </row>
    <row r="69" spans="1:60" s="272" customFormat="1" ht="12.75" customHeight="1" x14ac:dyDescent="0.2">
      <c r="A69" s="413" t="s">
        <v>145</v>
      </c>
      <c r="B69" s="323">
        <v>-2</v>
      </c>
      <c r="C69" s="346">
        <v>4</v>
      </c>
      <c r="D69" s="346">
        <v>-23</v>
      </c>
      <c r="E69" s="309">
        <v>16</v>
      </c>
      <c r="F69" s="323">
        <v>12</v>
      </c>
      <c r="G69" s="346">
        <v>7</v>
      </c>
      <c r="H69" s="346">
        <v>-19</v>
      </c>
      <c r="I69" s="309">
        <v>4</v>
      </c>
      <c r="J69" s="358">
        <v>9</v>
      </c>
      <c r="K69" s="398">
        <v>-2</v>
      </c>
      <c r="L69" s="346">
        <v>3</v>
      </c>
      <c r="M69" s="442">
        <v>17</v>
      </c>
      <c r="N69" s="358">
        <v>-4</v>
      </c>
      <c r="O69" s="398">
        <v>11</v>
      </c>
      <c r="P69" s="346">
        <v>4</v>
      </c>
      <c r="Q69" s="442">
        <v>3</v>
      </c>
      <c r="R69" s="358">
        <v>-11</v>
      </c>
      <c r="S69" s="398">
        <v>-4</v>
      </c>
      <c r="T69" s="346">
        <v>1</v>
      </c>
      <c r="U69" s="442">
        <v>-2</v>
      </c>
      <c r="V69" s="358">
        <v>-11</v>
      </c>
      <c r="W69" s="398">
        <v>-4</v>
      </c>
      <c r="X69" s="346">
        <v>-8</v>
      </c>
      <c r="Y69" s="442">
        <v>167</v>
      </c>
      <c r="Z69" s="947"/>
      <c r="AA69" s="906">
        <v>213</v>
      </c>
      <c r="AB69" s="428">
        <v>170</v>
      </c>
      <c r="AC69" s="346"/>
      <c r="AD69" s="442"/>
      <c r="AE69" s="906"/>
      <c r="AF69" s="428"/>
      <c r="AG69" s="346"/>
      <c r="AH69" s="442"/>
      <c r="AI69" s="906"/>
      <c r="AJ69" s="969"/>
      <c r="AK69" s="346"/>
      <c r="AL69" s="442"/>
      <c r="AM69" s="906"/>
      <c r="AN69" s="969"/>
      <c r="AO69" s="346"/>
      <c r="AP69" s="442"/>
      <c r="AQ69" s="906"/>
      <c r="AR69" s="969"/>
      <c r="AS69" s="346"/>
      <c r="AT69" s="442"/>
      <c r="AV69" s="51"/>
      <c r="AW69" s="493">
        <f>+B69+C69+D69+E69</f>
        <v>-5</v>
      </c>
      <c r="AX69" s="493">
        <f>+F69+G69+H69+I69</f>
        <v>4</v>
      </c>
      <c r="AY69" s="334">
        <f>+J69+K69+L69+M69</f>
        <v>27</v>
      </c>
      <c r="AZ69" s="334">
        <f t="shared" si="65"/>
        <v>14</v>
      </c>
      <c r="BA69" s="991">
        <v>-16</v>
      </c>
      <c r="BB69" s="991">
        <v>144</v>
      </c>
      <c r="BC69" s="991"/>
      <c r="BD69" s="991"/>
      <c r="BE69" s="991"/>
      <c r="BF69" s="991"/>
      <c r="BG69" s="991"/>
      <c r="BH69" s="51"/>
    </row>
    <row r="70" spans="1:60" s="272" customFormat="1" ht="12.75" customHeight="1" thickBot="1" x14ac:dyDescent="0.25">
      <c r="A70" s="414" t="s">
        <v>304</v>
      </c>
      <c r="B70" s="324">
        <f>B68-SUM(B69:B69)</f>
        <v>-3</v>
      </c>
      <c r="C70" s="347">
        <f>C68-SUM(C69:C69)</f>
        <v>-1</v>
      </c>
      <c r="D70" s="347">
        <f>D68-SUM(D69:D69)</f>
        <v>-4</v>
      </c>
      <c r="E70" s="318">
        <f>E68-SUM(E69:E69)</f>
        <v>-11</v>
      </c>
      <c r="F70" s="324">
        <f>F68-SUM(F69:F69)</f>
        <v>-11</v>
      </c>
      <c r="G70" s="347">
        <f t="shared" ref="G70:P70" si="69">G68-SUM(G69:G69)</f>
        <v>-7</v>
      </c>
      <c r="H70" s="347">
        <f t="shared" si="69"/>
        <v>-1</v>
      </c>
      <c r="I70" s="318">
        <f t="shared" si="69"/>
        <v>-6</v>
      </c>
      <c r="J70" s="359">
        <f t="shared" si="69"/>
        <v>-4</v>
      </c>
      <c r="K70" s="347">
        <f t="shared" si="69"/>
        <v>-5</v>
      </c>
      <c r="L70" s="347">
        <f t="shared" si="69"/>
        <v>-9</v>
      </c>
      <c r="M70" s="443">
        <f t="shared" si="69"/>
        <v>-10</v>
      </c>
      <c r="N70" s="359">
        <f t="shared" si="69"/>
        <v>-7</v>
      </c>
      <c r="O70" s="347">
        <f t="shared" si="69"/>
        <v>-9</v>
      </c>
      <c r="P70" s="347">
        <f t="shared" si="69"/>
        <v>-5</v>
      </c>
      <c r="Q70" s="443">
        <v>-13</v>
      </c>
      <c r="R70" s="359">
        <v>-4</v>
      </c>
      <c r="S70" s="692">
        <v>-8</v>
      </c>
      <c r="T70" s="347">
        <v>-5</v>
      </c>
      <c r="U70" s="443">
        <v>-7</v>
      </c>
      <c r="V70" s="359">
        <v>-4</v>
      </c>
      <c r="W70" s="692">
        <v>-10</v>
      </c>
      <c r="X70" s="347">
        <v>-7</v>
      </c>
      <c r="Y70" s="443">
        <v>-19</v>
      </c>
      <c r="Z70" s="947"/>
      <c r="AA70" s="420">
        <v>-14</v>
      </c>
      <c r="AB70" s="962">
        <v>-18</v>
      </c>
      <c r="AC70" s="347"/>
      <c r="AD70" s="443"/>
      <c r="AE70" s="420"/>
      <c r="AF70" s="962"/>
      <c r="AG70" s="347"/>
      <c r="AH70" s="443"/>
      <c r="AI70" s="420"/>
      <c r="AJ70" s="1082"/>
      <c r="AK70" s="347"/>
      <c r="AL70" s="443"/>
      <c r="AM70" s="420"/>
      <c r="AN70" s="1082"/>
      <c r="AO70" s="347"/>
      <c r="AP70" s="443"/>
      <c r="AQ70" s="420"/>
      <c r="AR70" s="1082"/>
      <c r="AS70" s="347"/>
      <c r="AT70" s="443"/>
      <c r="AV70" s="51"/>
      <c r="AW70" s="494">
        <f>+B70+C70+D70+E70</f>
        <v>-19</v>
      </c>
      <c r="AX70" s="494">
        <f>+F70+G70+H70+I70</f>
        <v>-25</v>
      </c>
      <c r="AY70" s="335">
        <f>AY68-SUM(AY69:AY69)</f>
        <v>-28</v>
      </c>
      <c r="AZ70" s="335">
        <f t="shared" si="65"/>
        <v>-34</v>
      </c>
      <c r="BA70" s="706">
        <v>-24</v>
      </c>
      <c r="BB70" s="706">
        <v>-40</v>
      </c>
      <c r="BC70" s="706"/>
      <c r="BD70" s="706"/>
      <c r="BE70" s="706"/>
      <c r="BF70" s="706"/>
      <c r="BG70" s="706"/>
      <c r="BH70" s="51"/>
    </row>
    <row r="71" spans="1:60" s="272" customFormat="1" ht="12.75" customHeight="1" thickTop="1" x14ac:dyDescent="0.2">
      <c r="A71" s="414"/>
      <c r="B71" s="322"/>
      <c r="C71" s="345"/>
      <c r="D71" s="345"/>
      <c r="E71" s="320"/>
      <c r="F71" s="322"/>
      <c r="G71" s="345"/>
      <c r="H71" s="345"/>
      <c r="I71" s="320"/>
      <c r="J71" s="357"/>
      <c r="K71" s="320"/>
      <c r="L71" s="345"/>
      <c r="M71" s="441"/>
      <c r="N71" s="357"/>
      <c r="O71" s="320"/>
      <c r="P71" s="345"/>
      <c r="Q71" s="441"/>
      <c r="R71" s="357"/>
      <c r="S71" s="320"/>
      <c r="T71" s="345"/>
      <c r="U71" s="441"/>
      <c r="V71" s="357"/>
      <c r="W71" s="320"/>
      <c r="X71" s="345"/>
      <c r="Y71" s="441"/>
      <c r="Z71" s="947"/>
      <c r="AA71" s="989"/>
      <c r="AB71" s="990"/>
      <c r="AC71" s="345"/>
      <c r="AD71" s="441"/>
      <c r="AE71" s="989"/>
      <c r="AF71" s="990"/>
      <c r="AG71" s="345"/>
      <c r="AH71" s="441"/>
      <c r="AI71" s="989"/>
      <c r="AJ71" s="1081"/>
      <c r="AK71" s="345"/>
      <c r="AL71" s="441"/>
      <c r="AM71" s="989"/>
      <c r="AN71" s="1081"/>
      <c r="AO71" s="345"/>
      <c r="AP71" s="441"/>
      <c r="AQ71" s="989"/>
      <c r="AR71" s="1081"/>
      <c r="AS71" s="345"/>
      <c r="AT71" s="441"/>
      <c r="AV71" s="51"/>
      <c r="AW71" s="492"/>
      <c r="AX71" s="492"/>
      <c r="AY71" s="333"/>
      <c r="AZ71" s="333"/>
      <c r="BA71" s="701"/>
      <c r="BB71" s="701"/>
      <c r="BC71" s="701"/>
      <c r="BD71" s="701"/>
      <c r="BE71" s="701"/>
      <c r="BF71" s="701"/>
      <c r="BG71" s="701"/>
      <c r="BH71" s="51"/>
    </row>
    <row r="72" spans="1:60" s="144" customFormat="1" ht="24" customHeight="1" x14ac:dyDescent="0.2">
      <c r="A72" s="414" t="s">
        <v>305</v>
      </c>
      <c r="B72" s="992">
        <v>-26</v>
      </c>
      <c r="C72" s="972">
        <v>-29</v>
      </c>
      <c r="D72" s="972">
        <v>-5</v>
      </c>
      <c r="E72" s="993">
        <v>-26</v>
      </c>
      <c r="F72" s="992">
        <v>-22</v>
      </c>
      <c r="G72" s="972">
        <v>-15</v>
      </c>
      <c r="H72" s="972">
        <v>-25</v>
      </c>
      <c r="I72" s="993">
        <v>-15</v>
      </c>
      <c r="J72" s="989">
        <v>1</v>
      </c>
      <c r="K72" s="990">
        <v>-45</v>
      </c>
      <c r="L72" s="972">
        <v>2</v>
      </c>
      <c r="M72" s="994">
        <v>15</v>
      </c>
      <c r="N72" s="989">
        <v>47</v>
      </c>
      <c r="O72" s="990">
        <v>3</v>
      </c>
      <c r="P72" s="972">
        <v>2</v>
      </c>
      <c r="Q72" s="994">
        <v>6</v>
      </c>
      <c r="R72" s="989">
        <v>1</v>
      </c>
      <c r="S72" s="990">
        <v>1</v>
      </c>
      <c r="T72" s="972">
        <v>3</v>
      </c>
      <c r="U72" s="994">
        <v>3</v>
      </c>
      <c r="V72" s="989">
        <v>3</v>
      </c>
      <c r="W72" s="990">
        <v>1</v>
      </c>
      <c r="X72" s="972">
        <v>3</v>
      </c>
      <c r="Y72" s="994">
        <v>2</v>
      </c>
      <c r="Z72" s="948"/>
      <c r="AA72" s="989">
        <v>1</v>
      </c>
      <c r="AB72" s="990">
        <v>1</v>
      </c>
      <c r="AC72" s="972"/>
      <c r="AD72" s="994"/>
      <c r="AE72" s="989"/>
      <c r="AF72" s="990"/>
      <c r="AG72" s="972"/>
      <c r="AH72" s="994"/>
      <c r="AI72" s="989"/>
      <c r="AJ72" s="1081"/>
      <c r="AK72" s="972"/>
      <c r="AL72" s="994"/>
      <c r="AM72" s="989"/>
      <c r="AN72" s="1081"/>
      <c r="AO72" s="972"/>
      <c r="AP72" s="994"/>
      <c r="AQ72" s="989"/>
      <c r="AR72" s="1081"/>
      <c r="AS72" s="972"/>
      <c r="AT72" s="994"/>
      <c r="AV72" s="505"/>
      <c r="AW72" s="995">
        <v>-86</v>
      </c>
      <c r="AX72" s="995">
        <v>-77</v>
      </c>
      <c r="AY72" s="996">
        <f>+J72+K72+L72+M72</f>
        <v>-27</v>
      </c>
      <c r="AZ72" s="996">
        <f t="shared" ref="AZ72:AZ79" si="70">+N72+O72+P72+Q72</f>
        <v>58</v>
      </c>
      <c r="BA72" s="997">
        <v>8</v>
      </c>
      <c r="BB72" s="997">
        <v>9</v>
      </c>
      <c r="BC72" s="997"/>
      <c r="BD72" s="997"/>
      <c r="BE72" s="997"/>
      <c r="BF72" s="997"/>
      <c r="BG72" s="997"/>
      <c r="BH72" s="51"/>
    </row>
    <row r="73" spans="1:60" s="94" customFormat="1" ht="12.75" customHeight="1" x14ac:dyDescent="0.2">
      <c r="A73" s="413" t="s">
        <v>145</v>
      </c>
      <c r="B73" s="416">
        <v>-26</v>
      </c>
      <c r="C73" s="417">
        <v>-29</v>
      </c>
      <c r="D73" s="417">
        <v>-5</v>
      </c>
      <c r="E73" s="418">
        <v>-26</v>
      </c>
      <c r="F73" s="416">
        <v>-22</v>
      </c>
      <c r="G73" s="417">
        <v>-15</v>
      </c>
      <c r="H73" s="417">
        <v>-25</v>
      </c>
      <c r="I73" s="418">
        <v>-15</v>
      </c>
      <c r="J73" s="419">
        <v>1</v>
      </c>
      <c r="K73" s="428">
        <v>-45</v>
      </c>
      <c r="L73" s="417">
        <v>2</v>
      </c>
      <c r="M73" s="451">
        <v>15</v>
      </c>
      <c r="N73" s="419">
        <v>47</v>
      </c>
      <c r="O73" s="428">
        <v>3</v>
      </c>
      <c r="P73" s="417">
        <v>2</v>
      </c>
      <c r="Q73" s="451">
        <v>6</v>
      </c>
      <c r="R73" s="419">
        <v>1</v>
      </c>
      <c r="S73" s="428">
        <v>1</v>
      </c>
      <c r="T73" s="417">
        <v>3</v>
      </c>
      <c r="U73" s="451">
        <v>3</v>
      </c>
      <c r="V73" s="419">
        <v>3</v>
      </c>
      <c r="W73" s="428">
        <v>1</v>
      </c>
      <c r="X73" s="417">
        <v>3</v>
      </c>
      <c r="Y73" s="451">
        <v>2</v>
      </c>
      <c r="Z73" s="948"/>
      <c r="AA73" s="419">
        <v>1</v>
      </c>
      <c r="AB73" s="428">
        <v>1</v>
      </c>
      <c r="AC73" s="417"/>
      <c r="AD73" s="451"/>
      <c r="AE73" s="419"/>
      <c r="AF73" s="428"/>
      <c r="AG73" s="417"/>
      <c r="AH73" s="451"/>
      <c r="AI73" s="419"/>
      <c r="AJ73" s="969"/>
      <c r="AK73" s="417"/>
      <c r="AL73" s="451"/>
      <c r="AM73" s="419"/>
      <c r="AN73" s="969"/>
      <c r="AO73" s="417"/>
      <c r="AP73" s="451"/>
      <c r="AQ73" s="419"/>
      <c r="AR73" s="969"/>
      <c r="AS73" s="417"/>
      <c r="AT73" s="451"/>
      <c r="AV73" s="998"/>
      <c r="AW73" s="503">
        <v>-86</v>
      </c>
      <c r="AX73" s="503">
        <v>-77</v>
      </c>
      <c r="AY73" s="415">
        <f>+J73+K73+L73+M73</f>
        <v>-27</v>
      </c>
      <c r="AZ73" s="415">
        <f t="shared" si="70"/>
        <v>58</v>
      </c>
      <c r="BA73" s="703">
        <v>8</v>
      </c>
      <c r="BB73" s="703">
        <v>9</v>
      </c>
      <c r="BC73" s="703"/>
      <c r="BD73" s="703"/>
      <c r="BE73" s="703"/>
      <c r="BF73" s="703"/>
      <c r="BG73" s="703"/>
      <c r="BH73" s="51"/>
    </row>
    <row r="74" spans="1:60" s="144" customFormat="1" ht="24" customHeight="1" thickBot="1" x14ac:dyDescent="0.25">
      <c r="A74" s="414" t="s">
        <v>306</v>
      </c>
      <c r="B74" s="999">
        <f t="shared" ref="B74:L74" si="71">B72-SUM(B73:B73)</f>
        <v>0</v>
      </c>
      <c r="C74" s="973">
        <f t="shared" si="71"/>
        <v>0</v>
      </c>
      <c r="D74" s="973">
        <f t="shared" si="71"/>
        <v>0</v>
      </c>
      <c r="E74" s="1000">
        <f t="shared" si="71"/>
        <v>0</v>
      </c>
      <c r="F74" s="999">
        <f t="shared" si="71"/>
        <v>0</v>
      </c>
      <c r="G74" s="973">
        <f t="shared" si="71"/>
        <v>0</v>
      </c>
      <c r="H74" s="973">
        <f t="shared" si="71"/>
        <v>0</v>
      </c>
      <c r="I74" s="1000">
        <f t="shared" si="71"/>
        <v>0</v>
      </c>
      <c r="J74" s="420">
        <f t="shared" si="71"/>
        <v>0</v>
      </c>
      <c r="K74" s="973">
        <f t="shared" si="71"/>
        <v>0</v>
      </c>
      <c r="L74" s="973">
        <f t="shared" si="71"/>
        <v>0</v>
      </c>
      <c r="M74" s="1001">
        <f>M72-SUM(M73:M73)</f>
        <v>0</v>
      </c>
      <c r="N74" s="420">
        <f>N72-SUM(N73:N73)</f>
        <v>0</v>
      </c>
      <c r="O74" s="973">
        <f>O72-SUM(O73:O73)</f>
        <v>0</v>
      </c>
      <c r="P74" s="973">
        <f>P72-SUM(P73:P73)</f>
        <v>0</v>
      </c>
      <c r="Q74" s="1001">
        <v>0</v>
      </c>
      <c r="R74" s="420">
        <v>0</v>
      </c>
      <c r="S74" s="1002" t="s">
        <v>107</v>
      </c>
      <c r="T74" s="973">
        <v>0</v>
      </c>
      <c r="U74" s="1001">
        <v>0</v>
      </c>
      <c r="V74" s="420">
        <v>0</v>
      </c>
      <c r="W74" s="1002">
        <v>0</v>
      </c>
      <c r="X74" s="973">
        <v>0</v>
      </c>
      <c r="Y74" s="1001">
        <v>0</v>
      </c>
      <c r="Z74" s="948"/>
      <c r="AA74" s="420">
        <v>0</v>
      </c>
      <c r="AB74" s="1002">
        <v>0</v>
      </c>
      <c r="AC74" s="973"/>
      <c r="AD74" s="1001"/>
      <c r="AE74" s="420"/>
      <c r="AF74" s="1002"/>
      <c r="AG74" s="973"/>
      <c r="AH74" s="1001"/>
      <c r="AI74" s="420"/>
      <c r="AJ74" s="1083"/>
      <c r="AK74" s="973"/>
      <c r="AL74" s="1001"/>
      <c r="AM74" s="420"/>
      <c r="AN74" s="1083"/>
      <c r="AO74" s="973"/>
      <c r="AP74" s="1001"/>
      <c r="AQ74" s="420"/>
      <c r="AR74" s="1083"/>
      <c r="AS74" s="973"/>
      <c r="AT74" s="1001"/>
      <c r="AV74" s="505"/>
      <c r="AW74" s="1003">
        <f>AW72-SUM(AW73:AW73)</f>
        <v>0</v>
      </c>
      <c r="AX74" s="1003">
        <f>AX72-SUM(AX73:AX73)</f>
        <v>0</v>
      </c>
      <c r="AY74" s="1004">
        <f>AY72-SUM(AY73:AY73)</f>
        <v>0</v>
      </c>
      <c r="AZ74" s="1004">
        <f t="shared" si="70"/>
        <v>0</v>
      </c>
      <c r="BA74" s="1004">
        <v>0</v>
      </c>
      <c r="BB74" s="1004">
        <v>0</v>
      </c>
      <c r="BC74" s="1004"/>
      <c r="BD74" s="1004"/>
      <c r="BE74" s="1004"/>
      <c r="BF74" s="1004"/>
      <c r="BG74" s="1004"/>
      <c r="BH74" s="51"/>
    </row>
    <row r="75" spans="1:60" s="272" customFormat="1" ht="12.75" customHeight="1" thickTop="1" x14ac:dyDescent="0.2">
      <c r="A75" s="891"/>
      <c r="B75" s="331"/>
      <c r="C75" s="354"/>
      <c r="D75" s="354"/>
      <c r="E75" s="319"/>
      <c r="F75" s="331"/>
      <c r="G75" s="354"/>
      <c r="H75" s="354"/>
      <c r="I75" s="319"/>
      <c r="J75" s="365"/>
      <c r="K75" s="319"/>
      <c r="L75" s="354"/>
      <c r="M75" s="450"/>
      <c r="N75" s="365"/>
      <c r="O75" s="319"/>
      <c r="P75" s="354"/>
      <c r="Q75" s="450"/>
      <c r="R75" s="365"/>
      <c r="S75" s="319"/>
      <c r="T75" s="354">
        <v>0</v>
      </c>
      <c r="U75" s="450"/>
      <c r="V75" s="365"/>
      <c r="W75" s="319"/>
      <c r="X75" s="354"/>
      <c r="Y75" s="450"/>
      <c r="Z75" s="947"/>
      <c r="AA75" s="963"/>
      <c r="AB75" s="964"/>
      <c r="AC75" s="354"/>
      <c r="AD75" s="450"/>
      <c r="AE75" s="963"/>
      <c r="AF75" s="964"/>
      <c r="AG75" s="354"/>
      <c r="AH75" s="450"/>
      <c r="AI75" s="963"/>
      <c r="AJ75" s="1084"/>
      <c r="AK75" s="354"/>
      <c r="AL75" s="450"/>
      <c r="AM75" s="963"/>
      <c r="AN75" s="1084"/>
      <c r="AO75" s="354"/>
      <c r="AP75" s="450"/>
      <c r="AQ75" s="963"/>
      <c r="AR75" s="1084"/>
      <c r="AS75" s="354"/>
      <c r="AT75" s="450"/>
      <c r="AV75" s="51"/>
      <c r="AW75" s="1005"/>
      <c r="AX75" s="502"/>
      <c r="AY75" s="342"/>
      <c r="AZ75" s="342">
        <f t="shared" si="70"/>
        <v>0</v>
      </c>
      <c r="BA75" s="701"/>
      <c r="BB75" s="701"/>
      <c r="BC75" s="701"/>
      <c r="BD75" s="701"/>
      <c r="BE75" s="701"/>
      <c r="BF75" s="701"/>
      <c r="BG75" s="701"/>
      <c r="BH75" s="51"/>
    </row>
    <row r="76" spans="1:60" s="272" customFormat="1" ht="12.75" customHeight="1" x14ac:dyDescent="0.2">
      <c r="A76" s="414" t="s">
        <v>307</v>
      </c>
      <c r="B76" s="322">
        <v>-348</v>
      </c>
      <c r="C76" s="345">
        <v>-363</v>
      </c>
      <c r="D76" s="345">
        <v>353</v>
      </c>
      <c r="E76" s="317">
        <v>-107</v>
      </c>
      <c r="F76" s="322">
        <v>188</v>
      </c>
      <c r="G76" s="345">
        <v>99</v>
      </c>
      <c r="H76" s="345">
        <v>-110</v>
      </c>
      <c r="I76" s="317">
        <v>-175</v>
      </c>
      <c r="J76" s="357">
        <v>-12</v>
      </c>
      <c r="K76" s="320">
        <v>-74</v>
      </c>
      <c r="L76" s="345">
        <v>131</v>
      </c>
      <c r="M76" s="441">
        <v>-98</v>
      </c>
      <c r="N76" s="357">
        <v>-1</v>
      </c>
      <c r="O76" s="320">
        <v>129</v>
      </c>
      <c r="P76" s="345">
        <v>172</v>
      </c>
      <c r="Q76" s="441">
        <v>115</v>
      </c>
      <c r="R76" s="357">
        <v>124</v>
      </c>
      <c r="S76" s="320">
        <v>178</v>
      </c>
      <c r="T76" s="345">
        <v>138</v>
      </c>
      <c r="U76" s="441">
        <v>167</v>
      </c>
      <c r="V76" s="357">
        <v>-90</v>
      </c>
      <c r="W76" s="320">
        <v>321</v>
      </c>
      <c r="X76" s="345">
        <v>379</v>
      </c>
      <c r="Y76" s="441">
        <v>989</v>
      </c>
      <c r="Z76" s="947"/>
      <c r="AA76" s="989">
        <v>-387</v>
      </c>
      <c r="AB76" s="990">
        <v>1</v>
      </c>
      <c r="AC76" s="345"/>
      <c r="AD76" s="441"/>
      <c r="AE76" s="989"/>
      <c r="AF76" s="990"/>
      <c r="AG76" s="345"/>
      <c r="AH76" s="441"/>
      <c r="AI76" s="989"/>
      <c r="AJ76" s="1081"/>
      <c r="AK76" s="345"/>
      <c r="AL76" s="441"/>
      <c r="AM76" s="989"/>
      <c r="AN76" s="1081"/>
      <c r="AO76" s="1081"/>
      <c r="AP76" s="441"/>
      <c r="AQ76" s="989"/>
      <c r="AR76" s="1081"/>
      <c r="AS76" s="345"/>
      <c r="AT76" s="441"/>
      <c r="AV76" s="51"/>
      <c r="AW76" s="492">
        <f>+B76+C76+D76+E76</f>
        <v>-465</v>
      </c>
      <c r="AX76" s="492">
        <f>+F76+G76+H76+I76</f>
        <v>2</v>
      </c>
      <c r="AY76" s="333">
        <f>+J76+K76+L76+M76</f>
        <v>-53</v>
      </c>
      <c r="AZ76" s="333">
        <f t="shared" si="70"/>
        <v>415</v>
      </c>
      <c r="BA76" s="700">
        <f>+BA46+BA59+BA68+BA72</f>
        <v>607</v>
      </c>
      <c r="BB76" s="700">
        <v>1599</v>
      </c>
      <c r="BC76" s="700"/>
      <c r="BD76" s="700"/>
      <c r="BE76" s="700"/>
      <c r="BF76" s="700"/>
      <c r="BG76" s="700"/>
      <c r="BH76" s="51"/>
    </row>
    <row r="77" spans="1:60" s="272" customFormat="1" ht="12.75" customHeight="1" x14ac:dyDescent="0.2">
      <c r="A77" s="413" t="s">
        <v>14</v>
      </c>
      <c r="B77" s="323">
        <v>-83</v>
      </c>
      <c r="C77" s="346">
        <v>-81</v>
      </c>
      <c r="D77" s="346">
        <v>-69</v>
      </c>
      <c r="E77" s="309">
        <v>-69</v>
      </c>
      <c r="F77" s="323">
        <v>-73</v>
      </c>
      <c r="G77" s="346">
        <v>-72</v>
      </c>
      <c r="H77" s="346">
        <v>-83</v>
      </c>
      <c r="I77" s="309">
        <v>-73</v>
      </c>
      <c r="J77" s="358">
        <v>-69</v>
      </c>
      <c r="K77" s="398">
        <v>-73</v>
      </c>
      <c r="L77" s="346">
        <v>-65</v>
      </c>
      <c r="M77" s="442">
        <v>-66</v>
      </c>
      <c r="N77" s="358">
        <v>-67</v>
      </c>
      <c r="O77" s="398">
        <v>-66</v>
      </c>
      <c r="P77" s="346">
        <v>-66</v>
      </c>
      <c r="Q77" s="442">
        <v>-47</v>
      </c>
      <c r="R77" s="358">
        <v>-46</v>
      </c>
      <c r="S77" s="398">
        <v>-45</v>
      </c>
      <c r="T77" s="346">
        <v>-42</v>
      </c>
      <c r="U77" s="442">
        <v>-34</v>
      </c>
      <c r="V77" s="358">
        <v>-33</v>
      </c>
      <c r="W77" s="398">
        <v>-36</v>
      </c>
      <c r="X77" s="346">
        <v>-32</v>
      </c>
      <c r="Y77" s="442">
        <v>-300</v>
      </c>
      <c r="Z77" s="1048" t="s">
        <v>249</v>
      </c>
      <c r="AA77" s="906">
        <v>-861</v>
      </c>
      <c r="AB77" s="428">
        <v>-511</v>
      </c>
      <c r="AC77" s="346"/>
      <c r="AD77" s="442"/>
      <c r="AE77" s="906"/>
      <c r="AF77" s="428"/>
      <c r="AG77" s="346"/>
      <c r="AH77" s="442"/>
      <c r="AI77" s="906"/>
      <c r="AJ77" s="969"/>
      <c r="AK77" s="346"/>
      <c r="AL77" s="442"/>
      <c r="AM77" s="906"/>
      <c r="AN77" s="969"/>
      <c r="AO77" s="969"/>
      <c r="AP77" s="442"/>
      <c r="AQ77" s="906"/>
      <c r="AR77" s="969"/>
      <c r="AS77" s="346"/>
      <c r="AT77" s="442"/>
      <c r="AV77" s="51"/>
      <c r="AW77" s="493">
        <f>+B77+C77+D77+E77</f>
        <v>-302</v>
      </c>
      <c r="AX77" s="493">
        <f>+F77+G77+H77+I77</f>
        <v>-301</v>
      </c>
      <c r="AY77" s="334">
        <f>+J77+K77+L77+M77</f>
        <v>-273</v>
      </c>
      <c r="AZ77" s="334">
        <f t="shared" si="70"/>
        <v>-246</v>
      </c>
      <c r="BA77" s="701">
        <v>-167</v>
      </c>
      <c r="BB77" s="701">
        <v>-401</v>
      </c>
      <c r="BC77" s="701"/>
      <c r="BD77" s="701"/>
      <c r="BE77" s="701"/>
      <c r="BF77" s="701"/>
      <c r="BG77" s="701"/>
      <c r="BH77" s="51"/>
    </row>
    <row r="78" spans="1:60" s="272" customFormat="1" ht="12.75" customHeight="1" x14ac:dyDescent="0.2">
      <c r="A78" s="413" t="s">
        <v>15</v>
      </c>
      <c r="B78" s="323">
        <v>-14</v>
      </c>
      <c r="C78" s="346">
        <v>10</v>
      </c>
      <c r="D78" s="346">
        <v>-1</v>
      </c>
      <c r="E78" s="309">
        <v>-24</v>
      </c>
      <c r="F78" s="323">
        <v>-9</v>
      </c>
      <c r="G78" s="346">
        <v>-6</v>
      </c>
      <c r="H78" s="346">
        <v>-7</v>
      </c>
      <c r="I78" s="309">
        <v>-59</v>
      </c>
      <c r="J78" s="358">
        <v>-8</v>
      </c>
      <c r="K78" s="398">
        <v>-1</v>
      </c>
      <c r="L78" s="346">
        <v>-4</v>
      </c>
      <c r="M78" s="442">
        <v>-98</v>
      </c>
      <c r="N78" s="358">
        <v>-4</v>
      </c>
      <c r="O78" s="398">
        <v>10</v>
      </c>
      <c r="P78" s="346">
        <v>-23</v>
      </c>
      <c r="Q78" s="442">
        <v>-23</v>
      </c>
      <c r="R78" s="358">
        <v>-33</v>
      </c>
      <c r="S78" s="398">
        <v>-6</v>
      </c>
      <c r="T78" s="346">
        <v>-6</v>
      </c>
      <c r="U78" s="442">
        <v>-12</v>
      </c>
      <c r="V78" s="358">
        <v>-12</v>
      </c>
      <c r="W78" s="398">
        <v>-9</v>
      </c>
      <c r="X78" s="346">
        <v>-4</v>
      </c>
      <c r="Y78" s="442">
        <v>-239</v>
      </c>
      <c r="Z78" s="1048" t="s">
        <v>250</v>
      </c>
      <c r="AA78" s="906">
        <v>-20</v>
      </c>
      <c r="AB78" s="428">
        <v>-40</v>
      </c>
      <c r="AC78" s="346"/>
      <c r="AD78" s="442"/>
      <c r="AE78" s="906"/>
      <c r="AF78" s="428"/>
      <c r="AG78" s="346"/>
      <c r="AH78" s="442"/>
      <c r="AI78" s="906"/>
      <c r="AJ78" s="969"/>
      <c r="AK78" s="346"/>
      <c r="AL78" s="442"/>
      <c r="AM78" s="906"/>
      <c r="AN78" s="969"/>
      <c r="AO78" s="969"/>
      <c r="AP78" s="442"/>
      <c r="AQ78" s="906"/>
      <c r="AR78" s="969"/>
      <c r="AS78" s="346"/>
      <c r="AT78" s="442"/>
      <c r="AV78" s="51"/>
      <c r="AW78" s="493">
        <f>+B78+C78+D78+E78</f>
        <v>-29</v>
      </c>
      <c r="AX78" s="493">
        <f>+F78+G78+H78+I78</f>
        <v>-81</v>
      </c>
      <c r="AY78" s="334">
        <f>+J78+K78+L78+M78</f>
        <v>-111</v>
      </c>
      <c r="AZ78" s="334">
        <f t="shared" si="70"/>
        <v>-40</v>
      </c>
      <c r="BA78" s="701">
        <v>-57</v>
      </c>
      <c r="BB78" s="701">
        <v>-264</v>
      </c>
      <c r="BC78" s="701"/>
      <c r="BD78" s="701"/>
      <c r="BE78" s="701"/>
      <c r="BF78" s="701"/>
      <c r="BG78" s="701"/>
      <c r="BH78" s="51"/>
    </row>
    <row r="79" spans="1:60" s="272" customFormat="1" ht="12.75" customHeight="1" x14ac:dyDescent="0.2">
      <c r="A79" s="413" t="s">
        <v>207</v>
      </c>
      <c r="B79" s="323">
        <v>-7</v>
      </c>
      <c r="C79" s="346">
        <v>-7</v>
      </c>
      <c r="D79" s="346">
        <v>-7</v>
      </c>
      <c r="E79" s="309">
        <v>9</v>
      </c>
      <c r="F79" s="323">
        <v>-13</v>
      </c>
      <c r="G79" s="346">
        <v>-6</v>
      </c>
      <c r="H79" s="346">
        <v>-3</v>
      </c>
      <c r="I79" s="309">
        <v>-9</v>
      </c>
      <c r="J79" s="358">
        <v>-9</v>
      </c>
      <c r="K79" s="398">
        <v>-15</v>
      </c>
      <c r="L79" s="346">
        <v>-12</v>
      </c>
      <c r="M79" s="442">
        <v>-16</v>
      </c>
      <c r="N79" s="358">
        <v>-17</v>
      </c>
      <c r="O79" s="398">
        <v>-20</v>
      </c>
      <c r="P79" s="346">
        <v>-20</v>
      </c>
      <c r="Q79" s="442">
        <v>-31</v>
      </c>
      <c r="R79" s="358">
        <v>-28</v>
      </c>
      <c r="S79" s="398">
        <v>-37</v>
      </c>
      <c r="T79" s="346">
        <v>-34</v>
      </c>
      <c r="U79" s="442">
        <v>-34</v>
      </c>
      <c r="V79" s="358">
        <v>-35</v>
      </c>
      <c r="W79" s="398">
        <v>-36</v>
      </c>
      <c r="X79" s="346">
        <v>-34</v>
      </c>
      <c r="Y79" s="442">
        <v>-111</v>
      </c>
      <c r="Z79" s="1048" t="s">
        <v>250</v>
      </c>
      <c r="AA79" s="906">
        <v>-99</v>
      </c>
      <c r="AB79" s="428">
        <v>-80</v>
      </c>
      <c r="AC79" s="346"/>
      <c r="AD79" s="442"/>
      <c r="AE79" s="906"/>
      <c r="AF79" s="428"/>
      <c r="AG79" s="346"/>
      <c r="AH79" s="442"/>
      <c r="AI79" s="906"/>
      <c r="AJ79" s="969"/>
      <c r="AK79" s="346"/>
      <c r="AL79" s="442"/>
      <c r="AM79" s="906"/>
      <c r="AN79" s="969"/>
      <c r="AO79" s="969"/>
      <c r="AP79" s="442"/>
      <c r="AQ79" s="906"/>
      <c r="AR79" s="969"/>
      <c r="AS79" s="346"/>
      <c r="AT79" s="442"/>
      <c r="AV79" s="51"/>
      <c r="AW79" s="493">
        <f>+B79+C79+D79+E79</f>
        <v>-12</v>
      </c>
      <c r="AX79" s="493">
        <f>+F79+G79+H79+I79</f>
        <v>-31</v>
      </c>
      <c r="AY79" s="334">
        <f>+J79+K79+L79+M79</f>
        <v>-52</v>
      </c>
      <c r="AZ79" s="334">
        <f t="shared" si="70"/>
        <v>-88</v>
      </c>
      <c r="BA79" s="701">
        <v>-133</v>
      </c>
      <c r="BB79" s="701">
        <v>-216</v>
      </c>
      <c r="BC79" s="701"/>
      <c r="BD79" s="701"/>
      <c r="BE79" s="701"/>
      <c r="BF79" s="701"/>
      <c r="BG79" s="701"/>
      <c r="BH79" s="51"/>
    </row>
    <row r="80" spans="1:60" s="272" customFormat="1" ht="12.75" customHeight="1" x14ac:dyDescent="0.2">
      <c r="A80" s="413" t="s">
        <v>246</v>
      </c>
      <c r="B80" s="323">
        <v>0</v>
      </c>
      <c r="C80" s="346">
        <v>0</v>
      </c>
      <c r="D80" s="346">
        <v>0</v>
      </c>
      <c r="E80" s="309">
        <v>0</v>
      </c>
      <c r="F80" s="323">
        <v>0</v>
      </c>
      <c r="G80" s="346">
        <v>0</v>
      </c>
      <c r="H80" s="346">
        <v>0</v>
      </c>
      <c r="I80" s="309">
        <v>0</v>
      </c>
      <c r="J80" s="358">
        <v>0</v>
      </c>
      <c r="K80" s="398">
        <v>0</v>
      </c>
      <c r="L80" s="346">
        <v>0</v>
      </c>
      <c r="M80" s="442">
        <v>0</v>
      </c>
      <c r="N80" s="358">
        <v>0</v>
      </c>
      <c r="O80" s="398">
        <v>0</v>
      </c>
      <c r="P80" s="346">
        <v>0</v>
      </c>
      <c r="Q80" s="442">
        <v>0</v>
      </c>
      <c r="R80" s="358">
        <v>0</v>
      </c>
      <c r="S80" s="398">
        <v>0</v>
      </c>
      <c r="T80" s="346">
        <v>0</v>
      </c>
      <c r="U80" s="442">
        <v>0</v>
      </c>
      <c r="V80" s="358">
        <v>-8</v>
      </c>
      <c r="W80" s="398">
        <v>-4</v>
      </c>
      <c r="X80" s="346">
        <v>-3</v>
      </c>
      <c r="Y80" s="442">
        <v>-27</v>
      </c>
      <c r="Z80" s="1050"/>
      <c r="AA80" s="906">
        <v>-5</v>
      </c>
      <c r="AB80" s="428">
        <v>-11</v>
      </c>
      <c r="AC80" s="346"/>
      <c r="AD80" s="442"/>
      <c r="AE80" s="906"/>
      <c r="AF80" s="428"/>
      <c r="AG80" s="346"/>
      <c r="AH80" s="442"/>
      <c r="AI80" s="906"/>
      <c r="AJ80" s="969"/>
      <c r="AK80" s="346"/>
      <c r="AL80" s="442"/>
      <c r="AM80" s="906"/>
      <c r="AN80" s="969"/>
      <c r="AO80" s="969"/>
      <c r="AP80" s="442"/>
      <c r="AQ80" s="906"/>
      <c r="AR80" s="969"/>
      <c r="AS80" s="346"/>
      <c r="AT80" s="442"/>
      <c r="AV80" s="51"/>
      <c r="AW80" s="493">
        <v>0</v>
      </c>
      <c r="AX80" s="493">
        <v>0</v>
      </c>
      <c r="AY80" s="334">
        <v>0</v>
      </c>
      <c r="AZ80" s="334">
        <v>0</v>
      </c>
      <c r="BA80" s="701">
        <v>0</v>
      </c>
      <c r="BB80" s="701">
        <v>-42</v>
      </c>
      <c r="BC80" s="701"/>
      <c r="BD80" s="701"/>
      <c r="BE80" s="701"/>
      <c r="BF80" s="701"/>
      <c r="BG80" s="701"/>
      <c r="BH80" s="51"/>
    </row>
    <row r="81" spans="1:60" s="272" customFormat="1" ht="12.75" customHeight="1" x14ac:dyDescent="0.2">
      <c r="A81" s="413" t="s">
        <v>144</v>
      </c>
      <c r="B81" s="323">
        <v>-45</v>
      </c>
      <c r="C81" s="346">
        <v>-18</v>
      </c>
      <c r="D81" s="346">
        <v>-9</v>
      </c>
      <c r="E81" s="309">
        <v>-18</v>
      </c>
      <c r="F81" s="323">
        <v>-26</v>
      </c>
      <c r="G81" s="346">
        <v>-16</v>
      </c>
      <c r="H81" s="346">
        <v>-12</v>
      </c>
      <c r="I81" s="309">
        <v>-9</v>
      </c>
      <c r="J81" s="358">
        <v>-9</v>
      </c>
      <c r="K81" s="398">
        <v>-16</v>
      </c>
      <c r="L81" s="346">
        <v>5</v>
      </c>
      <c r="M81" s="442">
        <v>-12</v>
      </c>
      <c r="N81" s="358">
        <v>-6</v>
      </c>
      <c r="O81" s="398">
        <v>-10</v>
      </c>
      <c r="P81" s="346">
        <v>-8</v>
      </c>
      <c r="Q81" s="442">
        <v>-25</v>
      </c>
      <c r="R81" s="358">
        <v>-11</v>
      </c>
      <c r="S81" s="398">
        <v>3</v>
      </c>
      <c r="T81" s="346">
        <v>-1</v>
      </c>
      <c r="U81" s="442">
        <v>1</v>
      </c>
      <c r="V81" s="358">
        <v>-2</v>
      </c>
      <c r="W81" s="398">
        <v>-1</v>
      </c>
      <c r="X81" s="346">
        <v>-1</v>
      </c>
      <c r="Y81" s="442">
        <v>1257</v>
      </c>
      <c r="Z81" s="1048" t="s">
        <v>251</v>
      </c>
      <c r="AA81" s="906">
        <v>-2</v>
      </c>
      <c r="AB81" s="428">
        <v>13</v>
      </c>
      <c r="AC81" s="346"/>
      <c r="AD81" s="442"/>
      <c r="AE81" s="906"/>
      <c r="AF81" s="428"/>
      <c r="AG81" s="346"/>
      <c r="AH81" s="442"/>
      <c r="AI81" s="906"/>
      <c r="AJ81" s="969"/>
      <c r="AK81" s="346"/>
      <c r="AL81" s="442"/>
      <c r="AM81" s="906"/>
      <c r="AN81" s="969"/>
      <c r="AO81" s="969"/>
      <c r="AP81" s="442"/>
      <c r="AQ81" s="906"/>
      <c r="AR81" s="969"/>
      <c r="AS81" s="346"/>
      <c r="AT81" s="442"/>
      <c r="AV81" s="51"/>
      <c r="AW81" s="493">
        <f>+B81+C81+D81+E81</f>
        <v>-90</v>
      </c>
      <c r="AX81" s="493">
        <f>+F81+G81+H81+I81</f>
        <v>-63</v>
      </c>
      <c r="AY81" s="334">
        <f>+J81+K81+L81+M81</f>
        <v>-32</v>
      </c>
      <c r="AZ81" s="334">
        <f>+N81+O81+P81+Q81</f>
        <v>-49</v>
      </c>
      <c r="BA81" s="701">
        <v>-8</v>
      </c>
      <c r="BB81" s="701">
        <v>1253</v>
      </c>
      <c r="BC81" s="701"/>
      <c r="BD81" s="701"/>
      <c r="BE81" s="701"/>
      <c r="BF81" s="701"/>
      <c r="BG81" s="701"/>
      <c r="BH81" s="51"/>
    </row>
    <row r="82" spans="1:60" s="272" customFormat="1" ht="12.75" customHeight="1" x14ac:dyDescent="0.2">
      <c r="A82" s="413" t="s">
        <v>145</v>
      </c>
      <c r="B82" s="323">
        <v>-250</v>
      </c>
      <c r="C82" s="346">
        <v>-360</v>
      </c>
      <c r="D82" s="346">
        <v>331</v>
      </c>
      <c r="E82" s="309">
        <v>-122</v>
      </c>
      <c r="F82" s="323">
        <v>172</v>
      </c>
      <c r="G82" s="346">
        <v>52</v>
      </c>
      <c r="H82" s="346">
        <v>-145</v>
      </c>
      <c r="I82" s="309">
        <v>-102</v>
      </c>
      <c r="J82" s="358">
        <v>13</v>
      </c>
      <c r="K82" s="398">
        <v>-109</v>
      </c>
      <c r="L82" s="346">
        <v>37</v>
      </c>
      <c r="M82" s="442">
        <v>-66</v>
      </c>
      <c r="N82" s="358">
        <v>-106</v>
      </c>
      <c r="O82" s="398">
        <v>15</v>
      </c>
      <c r="P82" s="346">
        <v>53</v>
      </c>
      <c r="Q82" s="442">
        <v>-31</v>
      </c>
      <c r="R82" s="358">
        <v>-21</v>
      </c>
      <c r="S82" s="398">
        <v>-29</v>
      </c>
      <c r="T82" s="346">
        <v>-130</v>
      </c>
      <c r="U82" s="709">
        <v>-99</v>
      </c>
      <c r="V82" s="358">
        <v>-345</v>
      </c>
      <c r="W82" s="398">
        <v>35</v>
      </c>
      <c r="X82" s="346">
        <v>55</v>
      </c>
      <c r="Y82" s="709">
        <v>51</v>
      </c>
      <c r="Z82" s="947"/>
      <c r="AA82" s="906">
        <v>188</v>
      </c>
      <c r="AB82" s="428">
        <v>130</v>
      </c>
      <c r="AC82" s="346"/>
      <c r="AD82" s="709"/>
      <c r="AE82" s="906"/>
      <c r="AF82" s="428"/>
      <c r="AG82" s="346"/>
      <c r="AH82" s="709"/>
      <c r="AI82" s="906"/>
      <c r="AJ82" s="969"/>
      <c r="AK82" s="346"/>
      <c r="AL82" s="709"/>
      <c r="AM82" s="906"/>
      <c r="AN82" s="969"/>
      <c r="AO82" s="969"/>
      <c r="AP82" s="709"/>
      <c r="AQ82" s="906"/>
      <c r="AR82" s="969"/>
      <c r="AS82" s="346"/>
      <c r="AT82" s="709"/>
      <c r="AV82" s="51"/>
      <c r="AW82" s="493">
        <f>+B82+C82+D82+E82</f>
        <v>-401</v>
      </c>
      <c r="AX82" s="493">
        <f>+F82+G82+H82+I82</f>
        <v>-23</v>
      </c>
      <c r="AY82" s="334">
        <f>+J82+K82+L82+M82</f>
        <v>-125</v>
      </c>
      <c r="AZ82" s="334">
        <f>+N82+O82+P82+Q82</f>
        <v>-69</v>
      </c>
      <c r="BA82" s="703">
        <v>-279</v>
      </c>
      <c r="BB82" s="703">
        <v>-204</v>
      </c>
      <c r="BC82" s="703"/>
      <c r="BD82" s="703"/>
      <c r="BE82" s="703"/>
      <c r="BF82" s="703"/>
      <c r="BG82" s="703"/>
      <c r="BH82" s="51"/>
    </row>
    <row r="83" spans="1:60" s="272" customFormat="1" ht="26.25" customHeight="1" thickBot="1" x14ac:dyDescent="0.25">
      <c r="A83" s="414" t="s">
        <v>308</v>
      </c>
      <c r="B83" s="324">
        <f>B76-SUM(B77:B82)</f>
        <v>51</v>
      </c>
      <c r="C83" s="347">
        <f>C76-SUM(C77:C82)</f>
        <v>93</v>
      </c>
      <c r="D83" s="347">
        <f>D76-SUM(D77:D82)</f>
        <v>108</v>
      </c>
      <c r="E83" s="318">
        <f>E76-SUM(E77:E82)</f>
        <v>117</v>
      </c>
      <c r="F83" s="324">
        <f>F76-SUM(F77:F82)</f>
        <v>137</v>
      </c>
      <c r="G83" s="347">
        <f t="shared" ref="G83:P83" si="72">G76-SUM(G77:G82)</f>
        <v>147</v>
      </c>
      <c r="H83" s="347">
        <f t="shared" si="72"/>
        <v>140</v>
      </c>
      <c r="I83" s="318">
        <f t="shared" si="72"/>
        <v>77</v>
      </c>
      <c r="J83" s="359">
        <f t="shared" si="72"/>
        <v>70</v>
      </c>
      <c r="K83" s="347">
        <f t="shared" si="72"/>
        <v>140</v>
      </c>
      <c r="L83" s="347">
        <f t="shared" si="72"/>
        <v>170</v>
      </c>
      <c r="M83" s="443">
        <f t="shared" si="72"/>
        <v>160</v>
      </c>
      <c r="N83" s="359">
        <f t="shared" si="72"/>
        <v>199</v>
      </c>
      <c r="O83" s="347">
        <f t="shared" si="72"/>
        <v>200</v>
      </c>
      <c r="P83" s="347">
        <f t="shared" si="72"/>
        <v>236</v>
      </c>
      <c r="Q83" s="443">
        <v>272</v>
      </c>
      <c r="R83" s="359">
        <v>263</v>
      </c>
      <c r="S83" s="692">
        <v>292</v>
      </c>
      <c r="T83" s="347">
        <v>351</v>
      </c>
      <c r="U83" s="443">
        <v>345</v>
      </c>
      <c r="V83" s="359">
        <v>345</v>
      </c>
      <c r="W83" s="692">
        <v>372</v>
      </c>
      <c r="X83" s="347">
        <v>398</v>
      </c>
      <c r="Y83" s="443">
        <v>358</v>
      </c>
      <c r="Z83" s="947"/>
      <c r="AA83" s="420">
        <v>412</v>
      </c>
      <c r="AB83" s="962">
        <v>500</v>
      </c>
      <c r="AC83" s="347"/>
      <c r="AD83" s="443"/>
      <c r="AE83" s="420"/>
      <c r="AF83" s="962"/>
      <c r="AG83" s="347"/>
      <c r="AH83" s="443"/>
      <c r="AI83" s="420"/>
      <c r="AJ83" s="1082"/>
      <c r="AK83" s="347"/>
      <c r="AL83" s="443"/>
      <c r="AM83" s="420"/>
      <c r="AN83" s="1082"/>
      <c r="AO83" s="1082"/>
      <c r="AP83" s="443"/>
      <c r="AQ83" s="420"/>
      <c r="AR83" s="1082"/>
      <c r="AS83" s="347"/>
      <c r="AT83" s="443"/>
      <c r="AV83" s="51"/>
      <c r="AW83" s="494">
        <f>+B83+C83+D83+E83</f>
        <v>369</v>
      </c>
      <c r="AX83" s="494">
        <f>+F83+G83+H83+I83</f>
        <v>501</v>
      </c>
      <c r="AY83" s="335">
        <f>+J83+K83+L83+M83</f>
        <v>540</v>
      </c>
      <c r="AZ83" s="335">
        <f>+N83+O83+P83+Q83</f>
        <v>907</v>
      </c>
      <c r="BA83" s="706">
        <v>1251</v>
      </c>
      <c r="BB83" s="706">
        <v>1473</v>
      </c>
      <c r="BC83" s="706"/>
      <c r="BD83" s="706"/>
      <c r="BE83" s="706"/>
      <c r="BF83" s="706"/>
      <c r="BG83" s="706"/>
      <c r="BH83" s="51"/>
    </row>
    <row r="84" spans="1:60" s="272" customFormat="1" ht="12.75" customHeight="1" thickTop="1" x14ac:dyDescent="0.2">
      <c r="A84" s="414"/>
      <c r="B84" s="322"/>
      <c r="C84" s="345"/>
      <c r="D84" s="345"/>
      <c r="E84" s="320"/>
      <c r="F84" s="322"/>
      <c r="G84" s="345"/>
      <c r="H84" s="345"/>
      <c r="I84" s="320"/>
      <c r="J84" s="357"/>
      <c r="K84" s="320"/>
      <c r="L84" s="345"/>
      <c r="M84" s="441"/>
      <c r="N84" s="357"/>
      <c r="O84" s="320"/>
      <c r="P84" s="345"/>
      <c r="Q84" s="441"/>
      <c r="R84" s="357"/>
      <c r="S84" s="320"/>
      <c r="T84" s="345"/>
      <c r="U84" s="441"/>
      <c r="V84" s="357"/>
      <c r="W84" s="320"/>
      <c r="X84" s="345"/>
      <c r="Y84" s="441"/>
      <c r="Z84" s="947"/>
      <c r="AA84" s="989"/>
      <c r="AB84" s="990"/>
      <c r="AC84" s="345"/>
      <c r="AD84" s="441"/>
      <c r="AE84" s="989"/>
      <c r="AF84" s="990"/>
      <c r="AG84" s="345"/>
      <c r="AH84" s="441"/>
      <c r="AI84" s="989"/>
      <c r="AJ84" s="1081"/>
      <c r="AK84" s="345"/>
      <c r="AL84" s="441"/>
      <c r="AM84" s="989"/>
      <c r="AN84" s="1081"/>
      <c r="AO84" s="1081"/>
      <c r="AP84" s="441"/>
      <c r="AQ84" s="989"/>
      <c r="AR84" s="1081"/>
      <c r="AS84" s="345"/>
      <c r="AT84" s="441"/>
      <c r="AV84" s="51"/>
      <c r="AW84" s="492"/>
      <c r="AX84" s="492"/>
      <c r="AY84" s="333"/>
      <c r="AZ84" s="333"/>
      <c r="BA84" s="701"/>
      <c r="BB84" s="701"/>
      <c r="BC84" s="701"/>
      <c r="BD84" s="701"/>
      <c r="BE84" s="701"/>
      <c r="BF84" s="701"/>
      <c r="BG84" s="701"/>
      <c r="BH84" s="51"/>
    </row>
    <row r="85" spans="1:60" s="272" customFormat="1" ht="24" customHeight="1" x14ac:dyDescent="0.2">
      <c r="A85" s="414" t="s">
        <v>309</v>
      </c>
      <c r="B85" s="322">
        <v>12</v>
      </c>
      <c r="C85" s="345">
        <v>13</v>
      </c>
      <c r="D85" s="345">
        <v>23</v>
      </c>
      <c r="E85" s="317">
        <v>11</v>
      </c>
      <c r="F85" s="322">
        <v>13</v>
      </c>
      <c r="G85" s="345">
        <v>-2</v>
      </c>
      <c r="H85" s="345">
        <v>421</v>
      </c>
      <c r="I85" s="317">
        <v>2</v>
      </c>
      <c r="J85" s="357">
        <v>1</v>
      </c>
      <c r="K85" s="320">
        <v>0</v>
      </c>
      <c r="L85" s="345">
        <v>0</v>
      </c>
      <c r="M85" s="1006">
        <v>0</v>
      </c>
      <c r="N85" s="357">
        <v>0</v>
      </c>
      <c r="O85" s="320">
        <v>0</v>
      </c>
      <c r="P85" s="345">
        <v>0</v>
      </c>
      <c r="Q85" s="1006">
        <v>0</v>
      </c>
      <c r="R85" s="357">
        <v>0</v>
      </c>
      <c r="S85" s="1007" t="s">
        <v>107</v>
      </c>
      <c r="T85" s="345">
        <v>0</v>
      </c>
      <c r="U85" s="441">
        <v>0</v>
      </c>
      <c r="V85" s="357">
        <v>0</v>
      </c>
      <c r="W85" s="1007">
        <v>0</v>
      </c>
      <c r="X85" s="345">
        <v>0</v>
      </c>
      <c r="Y85" s="333">
        <v>0</v>
      </c>
      <c r="Z85" s="947"/>
      <c r="AA85" s="357">
        <v>0</v>
      </c>
      <c r="AB85" s="1007">
        <v>0</v>
      </c>
      <c r="AC85" s="345"/>
      <c r="AD85" s="333"/>
      <c r="AE85" s="357"/>
      <c r="AF85" s="1007"/>
      <c r="AG85" s="345"/>
      <c r="AH85" s="333"/>
      <c r="AI85" s="357"/>
      <c r="AJ85" s="1085"/>
      <c r="AK85" s="345"/>
      <c r="AL85" s="333"/>
      <c r="AM85" s="357"/>
      <c r="AN85" s="1085"/>
      <c r="AO85" s="1085"/>
      <c r="AP85" s="333"/>
      <c r="AQ85" s="357"/>
      <c r="AR85" s="1085"/>
      <c r="AS85" s="345"/>
      <c r="AT85" s="333"/>
      <c r="AV85" s="51"/>
      <c r="AW85" s="492">
        <f>+B85+C85+D85+E85</f>
        <v>59</v>
      </c>
      <c r="AX85" s="492">
        <f>+F85+G85+H85+I85</f>
        <v>434</v>
      </c>
      <c r="AY85" s="333">
        <f>+J85+K85+L85+M85</f>
        <v>1</v>
      </c>
      <c r="AZ85" s="333">
        <f>+N85+O85+P85+Q85</f>
        <v>0</v>
      </c>
      <c r="BA85" s="333">
        <v>0</v>
      </c>
      <c r="BB85" s="333">
        <v>0</v>
      </c>
      <c r="BC85" s="333"/>
      <c r="BD85" s="333"/>
      <c r="BE85" s="333"/>
      <c r="BF85" s="333"/>
      <c r="BG85" s="333"/>
      <c r="BH85" s="51"/>
    </row>
    <row r="86" spans="1:60" s="272" customFormat="1" ht="12.75" customHeight="1" x14ac:dyDescent="0.2">
      <c r="A86" s="413" t="s">
        <v>145</v>
      </c>
      <c r="B86" s="323">
        <v>12</v>
      </c>
      <c r="C86" s="346">
        <v>13</v>
      </c>
      <c r="D86" s="346">
        <v>23</v>
      </c>
      <c r="E86" s="309">
        <v>11</v>
      </c>
      <c r="F86" s="323">
        <v>13</v>
      </c>
      <c r="G86" s="346">
        <v>-2</v>
      </c>
      <c r="H86" s="346">
        <v>421</v>
      </c>
      <c r="I86" s="309">
        <v>2</v>
      </c>
      <c r="J86" s="358">
        <v>1</v>
      </c>
      <c r="K86" s="398">
        <v>0</v>
      </c>
      <c r="L86" s="346">
        <v>0</v>
      </c>
      <c r="M86" s="468">
        <v>0</v>
      </c>
      <c r="N86" s="358">
        <v>0</v>
      </c>
      <c r="O86" s="398">
        <v>0</v>
      </c>
      <c r="P86" s="346">
        <v>0</v>
      </c>
      <c r="Q86" s="468">
        <v>0</v>
      </c>
      <c r="R86" s="358">
        <v>0</v>
      </c>
      <c r="S86" s="429" t="s">
        <v>107</v>
      </c>
      <c r="T86" s="346">
        <v>0</v>
      </c>
      <c r="U86" s="442">
        <v>0</v>
      </c>
      <c r="V86" s="358">
        <v>0</v>
      </c>
      <c r="W86" s="429">
        <v>0</v>
      </c>
      <c r="X86" s="346">
        <v>0</v>
      </c>
      <c r="Y86" s="334">
        <v>0</v>
      </c>
      <c r="Z86" s="947"/>
      <c r="AA86" s="358">
        <v>0</v>
      </c>
      <c r="AB86" s="429">
        <v>0</v>
      </c>
      <c r="AC86" s="346"/>
      <c r="AD86" s="334"/>
      <c r="AE86" s="358"/>
      <c r="AF86" s="429"/>
      <c r="AG86" s="346"/>
      <c r="AH86" s="334"/>
      <c r="AI86" s="358"/>
      <c r="AJ86" s="1086"/>
      <c r="AK86" s="346"/>
      <c r="AL86" s="334"/>
      <c r="AM86" s="358"/>
      <c r="AN86" s="1086"/>
      <c r="AO86" s="1086"/>
      <c r="AP86" s="334"/>
      <c r="AQ86" s="358"/>
      <c r="AR86" s="1086"/>
      <c r="AS86" s="346"/>
      <c r="AT86" s="334"/>
      <c r="AV86" s="51"/>
      <c r="AW86" s="493">
        <f>+B86+C86+D86+E86</f>
        <v>59</v>
      </c>
      <c r="AX86" s="493">
        <f>+F86+G86+H86+I86</f>
        <v>434</v>
      </c>
      <c r="AY86" s="334">
        <f>+J86+K86+L86+M86</f>
        <v>1</v>
      </c>
      <c r="AZ86" s="334">
        <f>+N86+O86+P86+Q86</f>
        <v>0</v>
      </c>
      <c r="BA86" s="334">
        <v>0</v>
      </c>
      <c r="BB86" s="334">
        <v>0</v>
      </c>
      <c r="BC86" s="334"/>
      <c r="BD86" s="334"/>
      <c r="BE86" s="334"/>
      <c r="BF86" s="334"/>
      <c r="BG86" s="334"/>
      <c r="BH86" s="51"/>
    </row>
    <row r="87" spans="1:60" s="272" customFormat="1" ht="26.25" customHeight="1" thickBot="1" x14ac:dyDescent="0.25">
      <c r="A87" s="414" t="s">
        <v>310</v>
      </c>
      <c r="B87" s="324">
        <f>B85-SUM(B86:B86)</f>
        <v>0</v>
      </c>
      <c r="C87" s="347">
        <f>C85-SUM(C86:C86)</f>
        <v>0</v>
      </c>
      <c r="D87" s="347">
        <f>D85-SUM(D86:D86)</f>
        <v>0</v>
      </c>
      <c r="E87" s="318">
        <f>E85-SUM(E86:E86)</f>
        <v>0</v>
      </c>
      <c r="F87" s="324">
        <f>F85-SUM(F86:F86)</f>
        <v>0</v>
      </c>
      <c r="G87" s="347">
        <f t="shared" ref="G87:M87" si="73">G85-SUM(G86:G86)</f>
        <v>0</v>
      </c>
      <c r="H87" s="347">
        <f t="shared" si="73"/>
        <v>0</v>
      </c>
      <c r="I87" s="318">
        <f t="shared" si="73"/>
        <v>0</v>
      </c>
      <c r="J87" s="359">
        <f t="shared" si="73"/>
        <v>0</v>
      </c>
      <c r="K87" s="347">
        <f t="shared" si="73"/>
        <v>0</v>
      </c>
      <c r="L87" s="347">
        <f t="shared" si="73"/>
        <v>0</v>
      </c>
      <c r="M87" s="1008">
        <f t="shared" si="73"/>
        <v>0</v>
      </c>
      <c r="N87" s="359">
        <f>N85-SUM(N86:N86)</f>
        <v>0</v>
      </c>
      <c r="O87" s="347">
        <f>O85-SUM(O86:O86)</f>
        <v>0</v>
      </c>
      <c r="P87" s="347">
        <f>P85-SUM(P86:P86)</f>
        <v>0</v>
      </c>
      <c r="Q87" s="1008" t="s">
        <v>107</v>
      </c>
      <c r="R87" s="359">
        <v>0</v>
      </c>
      <c r="S87" s="1009" t="s">
        <v>107</v>
      </c>
      <c r="T87" s="347">
        <v>0</v>
      </c>
      <c r="U87" s="443">
        <v>0</v>
      </c>
      <c r="V87" s="359">
        <v>0</v>
      </c>
      <c r="W87" s="1009">
        <v>0</v>
      </c>
      <c r="X87" s="347">
        <v>0</v>
      </c>
      <c r="Y87" s="335">
        <v>0</v>
      </c>
      <c r="Z87" s="947"/>
      <c r="AA87" s="359">
        <v>0</v>
      </c>
      <c r="AB87" s="1009">
        <v>0</v>
      </c>
      <c r="AC87" s="347"/>
      <c r="AD87" s="335"/>
      <c r="AE87" s="359"/>
      <c r="AF87" s="1009"/>
      <c r="AG87" s="347"/>
      <c r="AH87" s="335"/>
      <c r="AI87" s="359"/>
      <c r="AJ87" s="1083"/>
      <c r="AK87" s="347"/>
      <c r="AL87" s="335"/>
      <c r="AM87" s="359"/>
      <c r="AN87" s="1083"/>
      <c r="AO87" s="1083"/>
      <c r="AP87" s="335"/>
      <c r="AQ87" s="359"/>
      <c r="AR87" s="1083"/>
      <c r="AS87" s="347"/>
      <c r="AT87" s="335"/>
      <c r="AV87" s="51"/>
      <c r="AW87" s="494">
        <f>+B87+C87+D87+E87</f>
        <v>0</v>
      </c>
      <c r="AX87" s="494">
        <f>+F87+G87+H87+I87</f>
        <v>0</v>
      </c>
      <c r="AY87" s="1010">
        <f>+J87+K87+L87+M87</f>
        <v>0</v>
      </c>
      <c r="AZ87" s="494">
        <f>+H87+I87+J87+K87</f>
        <v>0</v>
      </c>
      <c r="BA87" s="494">
        <v>0</v>
      </c>
      <c r="BB87" s="494">
        <v>0</v>
      </c>
      <c r="BC87" s="494"/>
      <c r="BD87" s="494"/>
      <c r="BE87" s="494"/>
      <c r="BF87" s="494"/>
      <c r="BG87" s="494"/>
      <c r="BH87" s="51"/>
    </row>
    <row r="88" spans="1:60" s="272" customFormat="1" ht="12.75" customHeight="1" thickTop="1" x14ac:dyDescent="0.2">
      <c r="A88" s="414"/>
      <c r="B88" s="322"/>
      <c r="C88" s="345"/>
      <c r="D88" s="345"/>
      <c r="E88" s="320"/>
      <c r="F88" s="322"/>
      <c r="G88" s="345"/>
      <c r="H88" s="345"/>
      <c r="I88" s="320"/>
      <c r="J88" s="357"/>
      <c r="K88" s="320"/>
      <c r="L88" s="345"/>
      <c r="M88" s="441"/>
      <c r="N88" s="357"/>
      <c r="O88" s="320"/>
      <c r="P88" s="345"/>
      <c r="Q88" s="441"/>
      <c r="R88" s="357"/>
      <c r="S88" s="320"/>
      <c r="T88" s="345"/>
      <c r="U88" s="441"/>
      <c r="V88" s="357"/>
      <c r="W88" s="320"/>
      <c r="X88" s="345"/>
      <c r="Y88" s="441"/>
      <c r="Z88" s="947"/>
      <c r="AA88" s="357"/>
      <c r="AB88" s="320"/>
      <c r="AC88" s="345"/>
      <c r="AD88" s="441"/>
      <c r="AE88" s="357"/>
      <c r="AF88" s="320"/>
      <c r="AG88" s="345"/>
      <c r="AH88" s="441"/>
      <c r="AI88" s="357"/>
      <c r="AJ88" s="1081"/>
      <c r="AK88" s="345"/>
      <c r="AL88" s="441"/>
      <c r="AM88" s="357"/>
      <c r="AN88" s="1081"/>
      <c r="AO88" s="1081"/>
      <c r="AP88" s="441"/>
      <c r="AQ88" s="357"/>
      <c r="AR88" s="1081"/>
      <c r="AS88" s="345"/>
      <c r="AT88" s="441"/>
      <c r="AV88" s="51"/>
      <c r="AW88" s="492"/>
      <c r="AX88" s="492"/>
      <c r="AY88" s="333"/>
      <c r="AZ88" s="333"/>
      <c r="BA88" s="701"/>
      <c r="BB88" s="701"/>
      <c r="BC88" s="701"/>
      <c r="BD88" s="701"/>
      <c r="BE88" s="701"/>
      <c r="BF88" s="701"/>
      <c r="BG88" s="701"/>
      <c r="BH88" s="51"/>
    </row>
    <row r="89" spans="1:60" s="272" customFormat="1" ht="24" customHeight="1" x14ac:dyDescent="0.2">
      <c r="A89" s="414" t="s">
        <v>311</v>
      </c>
      <c r="B89" s="322">
        <v>-345</v>
      </c>
      <c r="C89" s="345">
        <v>-362</v>
      </c>
      <c r="D89" s="345">
        <v>369</v>
      </c>
      <c r="E89" s="317">
        <v>-118</v>
      </c>
      <c r="F89" s="322">
        <v>187</v>
      </c>
      <c r="G89" s="345">
        <v>84</v>
      </c>
      <c r="H89" s="345">
        <v>301</v>
      </c>
      <c r="I89" s="317">
        <v>-182</v>
      </c>
      <c r="J89" s="357">
        <v>-24</v>
      </c>
      <c r="K89" s="320">
        <v>-90</v>
      </c>
      <c r="L89" s="345">
        <v>115</v>
      </c>
      <c r="M89" s="441">
        <v>-116</v>
      </c>
      <c r="N89" s="357">
        <v>-14</v>
      </c>
      <c r="O89" s="320">
        <v>111</v>
      </c>
      <c r="P89" s="345">
        <v>155</v>
      </c>
      <c r="Q89" s="441">
        <v>96</v>
      </c>
      <c r="R89" s="357">
        <v>110</v>
      </c>
      <c r="S89" s="320">
        <v>159</v>
      </c>
      <c r="T89" s="345">
        <v>121</v>
      </c>
      <c r="U89" s="441">
        <v>149</v>
      </c>
      <c r="V89" s="357">
        <v>-107</v>
      </c>
      <c r="W89" s="320">
        <v>300</v>
      </c>
      <c r="X89" s="345">
        <v>361</v>
      </c>
      <c r="Y89" s="441">
        <v>972</v>
      </c>
      <c r="Z89" s="947"/>
      <c r="AA89" s="357">
        <v>-398</v>
      </c>
      <c r="AB89" s="990">
        <v>-13</v>
      </c>
      <c r="AC89" s="345"/>
      <c r="AD89" s="441"/>
      <c r="AE89" s="357"/>
      <c r="AF89" s="990"/>
      <c r="AG89" s="345"/>
      <c r="AH89" s="441"/>
      <c r="AI89" s="357"/>
      <c r="AJ89" s="1081"/>
      <c r="AK89" s="345"/>
      <c r="AL89" s="441"/>
      <c r="AM89" s="357"/>
      <c r="AN89" s="1081"/>
      <c r="AO89" s="1081"/>
      <c r="AP89" s="441"/>
      <c r="AQ89" s="357"/>
      <c r="AR89" s="1081"/>
      <c r="AS89" s="345"/>
      <c r="AT89" s="441"/>
      <c r="AV89" s="51"/>
      <c r="AW89" s="492">
        <f>+B89+C89+D89+E89</f>
        <v>-456</v>
      </c>
      <c r="AX89" s="492">
        <f>+F89+G89+H89+I89</f>
        <v>390</v>
      </c>
      <c r="AY89" s="333">
        <f>+J89+K89+L89+M89</f>
        <v>-115</v>
      </c>
      <c r="AZ89" s="333">
        <f>+N89+O89+P89+Q89</f>
        <v>348</v>
      </c>
      <c r="BA89" s="700">
        <v>539</v>
      </c>
      <c r="BB89" s="700">
        <v>1526</v>
      </c>
      <c r="BC89" s="700"/>
      <c r="BD89" s="700"/>
      <c r="BE89" s="700"/>
      <c r="BF89" s="700"/>
      <c r="BG89" s="700"/>
      <c r="BH89" s="51"/>
    </row>
    <row r="90" spans="1:60" s="272" customFormat="1" ht="12.75" customHeight="1" x14ac:dyDescent="0.2">
      <c r="A90" s="413" t="s">
        <v>14</v>
      </c>
      <c r="B90" s="323">
        <v>-83</v>
      </c>
      <c r="C90" s="346">
        <v>-81</v>
      </c>
      <c r="D90" s="346">
        <v>-69</v>
      </c>
      <c r="E90" s="309">
        <v>-69</v>
      </c>
      <c r="F90" s="323">
        <v>-73</v>
      </c>
      <c r="G90" s="346">
        <v>-72</v>
      </c>
      <c r="H90" s="346">
        <v>-83</v>
      </c>
      <c r="I90" s="309">
        <v>-73</v>
      </c>
      <c r="J90" s="358">
        <v>-69</v>
      </c>
      <c r="K90" s="398">
        <v>-73</v>
      </c>
      <c r="L90" s="346">
        <v>-65</v>
      </c>
      <c r="M90" s="442">
        <v>-66</v>
      </c>
      <c r="N90" s="358">
        <v>-67</v>
      </c>
      <c r="O90" s="398">
        <v>-66</v>
      </c>
      <c r="P90" s="346">
        <v>-66</v>
      </c>
      <c r="Q90" s="442">
        <v>-47</v>
      </c>
      <c r="R90" s="358">
        <v>-46</v>
      </c>
      <c r="S90" s="398">
        <v>-45</v>
      </c>
      <c r="T90" s="346">
        <v>-42</v>
      </c>
      <c r="U90" s="442">
        <v>-34</v>
      </c>
      <c r="V90" s="358">
        <v>-33</v>
      </c>
      <c r="W90" s="398">
        <v>-36</v>
      </c>
      <c r="X90" s="346">
        <v>-32</v>
      </c>
      <c r="Y90" s="442">
        <v>-300</v>
      </c>
      <c r="Z90" s="1048" t="s">
        <v>249</v>
      </c>
      <c r="AA90" s="358">
        <v>-861</v>
      </c>
      <c r="AB90" s="428">
        <v>-511</v>
      </c>
      <c r="AC90" s="346"/>
      <c r="AD90" s="442"/>
      <c r="AE90" s="358"/>
      <c r="AF90" s="428"/>
      <c r="AG90" s="346"/>
      <c r="AH90" s="442"/>
      <c r="AI90" s="358"/>
      <c r="AJ90" s="969"/>
      <c r="AK90" s="346"/>
      <c r="AL90" s="442"/>
      <c r="AM90" s="358"/>
      <c r="AN90" s="969"/>
      <c r="AO90" s="969"/>
      <c r="AP90" s="442"/>
      <c r="AQ90" s="906"/>
      <c r="AR90" s="969" t="s">
        <v>367</v>
      </c>
      <c r="AS90" s="346"/>
      <c r="AT90" s="442"/>
      <c r="AV90" s="51"/>
      <c r="AW90" s="493">
        <f>+B90+C90+D90+E90</f>
        <v>-302</v>
      </c>
      <c r="AX90" s="493">
        <f>+F90+G90+H90+I90</f>
        <v>-301</v>
      </c>
      <c r="AY90" s="334">
        <f>+J90+K90+L90+M90</f>
        <v>-273</v>
      </c>
      <c r="AZ90" s="334">
        <f>+N90+O90+P90+Q90</f>
        <v>-246</v>
      </c>
      <c r="BA90" s="701">
        <v>-167</v>
      </c>
      <c r="BB90" s="701">
        <v>-401</v>
      </c>
      <c r="BC90" s="701"/>
      <c r="BD90" s="701"/>
      <c r="BE90" s="701"/>
      <c r="BF90" s="701"/>
      <c r="BG90" s="701"/>
      <c r="BH90" s="51"/>
    </row>
    <row r="91" spans="1:60" s="272" customFormat="1" ht="12.75" customHeight="1" x14ac:dyDescent="0.2">
      <c r="A91" s="413" t="s">
        <v>15</v>
      </c>
      <c r="B91" s="323">
        <v>-14</v>
      </c>
      <c r="C91" s="346">
        <v>10</v>
      </c>
      <c r="D91" s="346">
        <v>-1</v>
      </c>
      <c r="E91" s="309">
        <v>-24</v>
      </c>
      <c r="F91" s="323">
        <v>-9</v>
      </c>
      <c r="G91" s="346">
        <v>-6</v>
      </c>
      <c r="H91" s="346">
        <v>-7</v>
      </c>
      <c r="I91" s="309">
        <v>-59</v>
      </c>
      <c r="J91" s="358">
        <v>-8</v>
      </c>
      <c r="K91" s="398">
        <v>-1</v>
      </c>
      <c r="L91" s="346">
        <v>-4</v>
      </c>
      <c r="M91" s="442">
        <v>-98</v>
      </c>
      <c r="N91" s="358">
        <v>-4</v>
      </c>
      <c r="O91" s="398">
        <v>10</v>
      </c>
      <c r="P91" s="346">
        <v>-23</v>
      </c>
      <c r="Q91" s="442">
        <v>-23</v>
      </c>
      <c r="R91" s="358">
        <v>-33</v>
      </c>
      <c r="S91" s="398">
        <v>-6</v>
      </c>
      <c r="T91" s="346">
        <v>-6</v>
      </c>
      <c r="U91" s="442">
        <v>-12</v>
      </c>
      <c r="V91" s="358">
        <v>-12</v>
      </c>
      <c r="W91" s="398">
        <v>-9</v>
      </c>
      <c r="X91" s="346">
        <v>-4</v>
      </c>
      <c r="Y91" s="442">
        <v>-239</v>
      </c>
      <c r="Z91" s="1048" t="s">
        <v>250</v>
      </c>
      <c r="AA91" s="358">
        <v>-20</v>
      </c>
      <c r="AB91" s="428">
        <v>-40</v>
      </c>
      <c r="AC91" s="346"/>
      <c r="AD91" s="442"/>
      <c r="AE91" s="358"/>
      <c r="AF91" s="428"/>
      <c r="AG91" s="346"/>
      <c r="AH91" s="442"/>
      <c r="AI91" s="358"/>
      <c r="AJ91" s="969"/>
      <c r="AK91" s="346"/>
      <c r="AL91" s="442"/>
      <c r="AM91" s="358"/>
      <c r="AN91" s="969"/>
      <c r="AO91" s="969"/>
      <c r="AP91" s="442"/>
      <c r="AQ91" s="906"/>
      <c r="AR91" s="969">
        <v>-78</v>
      </c>
      <c r="AS91" s="346"/>
      <c r="AT91" s="442"/>
      <c r="AV91" s="51"/>
      <c r="AW91" s="493">
        <f>+B91+C91+D91+E91</f>
        <v>-29</v>
      </c>
      <c r="AX91" s="493">
        <f>+F91+G91+H91+I91</f>
        <v>-81</v>
      </c>
      <c r="AY91" s="334">
        <f>+J91+K91+L91+M91</f>
        <v>-111</v>
      </c>
      <c r="AZ91" s="334">
        <f>+N91+O91+P91+Q91</f>
        <v>-40</v>
      </c>
      <c r="BA91" s="701">
        <v>-57</v>
      </c>
      <c r="BB91" s="701">
        <v>-264</v>
      </c>
      <c r="BC91" s="701"/>
      <c r="BD91" s="701"/>
      <c r="BE91" s="701"/>
      <c r="BF91" s="701"/>
      <c r="BG91" s="701"/>
      <c r="BH91" s="51"/>
    </row>
    <row r="92" spans="1:60" s="272" customFormat="1" ht="12.75" customHeight="1" x14ac:dyDescent="0.2">
      <c r="A92" s="413" t="s">
        <v>207</v>
      </c>
      <c r="B92" s="323">
        <v>-7</v>
      </c>
      <c r="C92" s="346">
        <v>-7</v>
      </c>
      <c r="D92" s="346">
        <v>-7</v>
      </c>
      <c r="E92" s="309">
        <v>9</v>
      </c>
      <c r="F92" s="323">
        <v>-13</v>
      </c>
      <c r="G92" s="346">
        <v>-6</v>
      </c>
      <c r="H92" s="346">
        <v>-3</v>
      </c>
      <c r="I92" s="309">
        <v>-9</v>
      </c>
      <c r="J92" s="358">
        <v>-9</v>
      </c>
      <c r="K92" s="398">
        <v>-15</v>
      </c>
      <c r="L92" s="346">
        <v>-12</v>
      </c>
      <c r="M92" s="442">
        <v>-16</v>
      </c>
      <c r="N92" s="358">
        <v>-17</v>
      </c>
      <c r="O92" s="398">
        <v>-20</v>
      </c>
      <c r="P92" s="346">
        <v>-20</v>
      </c>
      <c r="Q92" s="442">
        <v>-31</v>
      </c>
      <c r="R92" s="358">
        <v>-28</v>
      </c>
      <c r="S92" s="398">
        <v>-37</v>
      </c>
      <c r="T92" s="346">
        <v>-34</v>
      </c>
      <c r="U92" s="442">
        <v>-34</v>
      </c>
      <c r="V92" s="358">
        <v>-35</v>
      </c>
      <c r="W92" s="398">
        <v>-36</v>
      </c>
      <c r="X92" s="346">
        <v>-34</v>
      </c>
      <c r="Y92" s="442">
        <v>-111</v>
      </c>
      <c r="Z92" s="1048" t="s">
        <v>250</v>
      </c>
      <c r="AA92" s="358">
        <v>-99</v>
      </c>
      <c r="AB92" s="428">
        <v>-80</v>
      </c>
      <c r="AC92" s="346"/>
      <c r="AD92" s="442"/>
      <c r="AE92" s="358"/>
      <c r="AF92" s="428"/>
      <c r="AG92" s="346"/>
      <c r="AH92" s="442"/>
      <c r="AI92" s="358"/>
      <c r="AJ92" s="969"/>
      <c r="AK92" s="346"/>
      <c r="AL92" s="442"/>
      <c r="AM92" s="358"/>
      <c r="AN92" s="969"/>
      <c r="AO92" s="969"/>
      <c r="AP92" s="442"/>
      <c r="AQ92" s="906"/>
      <c r="AR92" s="969"/>
      <c r="AS92" s="346"/>
      <c r="AT92" s="442"/>
      <c r="AV92" s="51"/>
      <c r="AW92" s="493">
        <f>+B92+C92+D92+E92</f>
        <v>-12</v>
      </c>
      <c r="AX92" s="493">
        <f>+F92+G92+H92+I92</f>
        <v>-31</v>
      </c>
      <c r="AY92" s="334">
        <f>+J92+K92+L92+M92</f>
        <v>-52</v>
      </c>
      <c r="AZ92" s="334">
        <f>+N92+O92+P92+Q92</f>
        <v>-88</v>
      </c>
      <c r="BA92" s="701">
        <v>-133</v>
      </c>
      <c r="BB92" s="701">
        <v>-216</v>
      </c>
      <c r="BC92" s="701"/>
      <c r="BD92" s="701"/>
      <c r="BE92" s="701"/>
      <c r="BF92" s="701"/>
      <c r="BG92" s="701"/>
      <c r="BH92" s="51"/>
    </row>
    <row r="93" spans="1:60" s="272" customFormat="1" ht="12.75" customHeight="1" x14ac:dyDescent="0.2">
      <c r="A93" s="413" t="s">
        <v>246</v>
      </c>
      <c r="B93" s="323">
        <v>0</v>
      </c>
      <c r="C93" s="346">
        <v>0</v>
      </c>
      <c r="D93" s="346">
        <v>0</v>
      </c>
      <c r="E93" s="309">
        <v>0</v>
      </c>
      <c r="F93" s="323">
        <v>0</v>
      </c>
      <c r="G93" s="346">
        <v>0</v>
      </c>
      <c r="H93" s="346">
        <v>0</v>
      </c>
      <c r="I93" s="309">
        <v>0</v>
      </c>
      <c r="J93" s="358">
        <v>0</v>
      </c>
      <c r="K93" s="398">
        <v>0</v>
      </c>
      <c r="L93" s="346">
        <v>0</v>
      </c>
      <c r="M93" s="442">
        <v>0</v>
      </c>
      <c r="N93" s="358">
        <v>0</v>
      </c>
      <c r="O93" s="398">
        <v>0</v>
      </c>
      <c r="P93" s="346">
        <v>0</v>
      </c>
      <c r="Q93" s="442">
        <v>0</v>
      </c>
      <c r="R93" s="358">
        <v>0</v>
      </c>
      <c r="S93" s="398">
        <v>0</v>
      </c>
      <c r="T93" s="346">
        <v>0</v>
      </c>
      <c r="U93" s="442">
        <v>0</v>
      </c>
      <c r="V93" s="358">
        <v>-8</v>
      </c>
      <c r="W93" s="398">
        <v>-4</v>
      </c>
      <c r="X93" s="346">
        <v>-3</v>
      </c>
      <c r="Y93" s="442">
        <v>-27</v>
      </c>
      <c r="Z93" s="1050"/>
      <c r="AA93" s="358">
        <v>-5</v>
      </c>
      <c r="AB93" s="428">
        <v>-11</v>
      </c>
      <c r="AC93" s="346"/>
      <c r="AD93" s="442"/>
      <c r="AE93" s="358"/>
      <c r="AF93" s="428"/>
      <c r="AG93" s="346"/>
      <c r="AH93" s="442"/>
      <c r="AI93" s="358"/>
      <c r="AJ93" s="969"/>
      <c r="AK93" s="346"/>
      <c r="AL93" s="442"/>
      <c r="AM93" s="358"/>
      <c r="AN93" s="969"/>
      <c r="AO93" s="969"/>
      <c r="AP93" s="442"/>
      <c r="AQ93" s="906"/>
      <c r="AR93" s="969"/>
      <c r="AS93" s="346"/>
      <c r="AT93" s="442"/>
      <c r="AV93" s="51"/>
      <c r="AW93" s="493">
        <v>0</v>
      </c>
      <c r="AX93" s="493">
        <v>0</v>
      </c>
      <c r="AY93" s="334">
        <v>0</v>
      </c>
      <c r="AZ93" s="334">
        <v>0</v>
      </c>
      <c r="BA93" s="334">
        <v>0</v>
      </c>
      <c r="BB93" s="701">
        <v>-42</v>
      </c>
      <c r="BC93" s="701"/>
      <c r="BD93" s="701"/>
      <c r="BE93" s="701"/>
      <c r="BF93" s="701"/>
      <c r="BG93" s="701"/>
      <c r="BH93" s="51"/>
    </row>
    <row r="94" spans="1:60" s="272" customFormat="1" ht="12.75" customHeight="1" x14ac:dyDescent="0.2">
      <c r="A94" s="413" t="s">
        <v>144</v>
      </c>
      <c r="B94" s="323">
        <v>-45</v>
      </c>
      <c r="C94" s="346">
        <v>-18</v>
      </c>
      <c r="D94" s="346">
        <v>-9</v>
      </c>
      <c r="E94" s="309">
        <v>-18</v>
      </c>
      <c r="F94" s="323">
        <v>-26</v>
      </c>
      <c r="G94" s="346">
        <v>-16</v>
      </c>
      <c r="H94" s="346">
        <v>-12</v>
      </c>
      <c r="I94" s="309">
        <v>-9</v>
      </c>
      <c r="J94" s="358">
        <v>-9</v>
      </c>
      <c r="K94" s="398">
        <v>-16</v>
      </c>
      <c r="L94" s="346">
        <v>5</v>
      </c>
      <c r="M94" s="442">
        <v>-12</v>
      </c>
      <c r="N94" s="358">
        <v>-6</v>
      </c>
      <c r="O94" s="398">
        <v>-10</v>
      </c>
      <c r="P94" s="346">
        <v>-8</v>
      </c>
      <c r="Q94" s="442">
        <v>-25</v>
      </c>
      <c r="R94" s="358">
        <v>-11</v>
      </c>
      <c r="S94" s="398">
        <v>3</v>
      </c>
      <c r="T94" s="346">
        <v>-1</v>
      </c>
      <c r="U94" s="442">
        <v>1</v>
      </c>
      <c r="V94" s="358">
        <v>-2</v>
      </c>
      <c r="W94" s="398">
        <v>-1</v>
      </c>
      <c r="X94" s="346">
        <v>-1</v>
      </c>
      <c r="Y94" s="442">
        <v>1257</v>
      </c>
      <c r="Z94" s="1048" t="s">
        <v>251</v>
      </c>
      <c r="AA94" s="358">
        <v>-2</v>
      </c>
      <c r="AB94" s="428">
        <v>13</v>
      </c>
      <c r="AC94" s="346"/>
      <c r="AD94" s="442"/>
      <c r="AE94" s="358"/>
      <c r="AF94" s="428"/>
      <c r="AG94" s="346"/>
      <c r="AH94" s="442"/>
      <c r="AI94" s="358"/>
      <c r="AJ94" s="969"/>
      <c r="AK94" s="346"/>
      <c r="AL94" s="442"/>
      <c r="AM94" s="358"/>
      <c r="AN94" s="969"/>
      <c r="AO94" s="969"/>
      <c r="AP94" s="442"/>
      <c r="AQ94" s="906"/>
      <c r="AR94" s="969"/>
      <c r="AS94" s="346"/>
      <c r="AT94" s="442"/>
      <c r="AV94" s="51"/>
      <c r="AW94" s="493">
        <f>+B94+C94+D94+E94</f>
        <v>-90</v>
      </c>
      <c r="AX94" s="493">
        <f>+F94+G94+H94+I94</f>
        <v>-63</v>
      </c>
      <c r="AY94" s="334">
        <f>+J94+K94+L94+M94</f>
        <v>-32</v>
      </c>
      <c r="AZ94" s="334">
        <f>+N94+O94+P94+Q94</f>
        <v>-49</v>
      </c>
      <c r="BA94" s="701">
        <v>-8</v>
      </c>
      <c r="BB94" s="701">
        <v>1253</v>
      </c>
      <c r="BC94" s="701"/>
      <c r="BD94" s="701"/>
      <c r="BE94" s="701"/>
      <c r="BF94" s="701"/>
      <c r="BG94" s="701"/>
      <c r="BH94" s="51"/>
    </row>
    <row r="95" spans="1:60" s="272" customFormat="1" ht="12.75" customHeight="1" x14ac:dyDescent="0.2">
      <c r="A95" s="413" t="s">
        <v>145</v>
      </c>
      <c r="B95" s="323">
        <v>-238</v>
      </c>
      <c r="C95" s="346">
        <v>-347</v>
      </c>
      <c r="D95" s="346">
        <v>354</v>
      </c>
      <c r="E95" s="309">
        <v>-111</v>
      </c>
      <c r="F95" s="323">
        <v>185</v>
      </c>
      <c r="G95" s="346">
        <v>50</v>
      </c>
      <c r="H95" s="346">
        <v>276</v>
      </c>
      <c r="I95" s="309">
        <v>-100</v>
      </c>
      <c r="J95" s="358">
        <v>14</v>
      </c>
      <c r="K95" s="398">
        <v>-109</v>
      </c>
      <c r="L95" s="346">
        <v>37</v>
      </c>
      <c r="M95" s="442">
        <v>-66</v>
      </c>
      <c r="N95" s="358">
        <v>-106</v>
      </c>
      <c r="O95" s="398">
        <v>15</v>
      </c>
      <c r="P95" s="346">
        <v>53</v>
      </c>
      <c r="Q95" s="442">
        <v>-31</v>
      </c>
      <c r="R95" s="358">
        <v>-21</v>
      </c>
      <c r="S95" s="398">
        <v>-29</v>
      </c>
      <c r="T95" s="346">
        <v>-130</v>
      </c>
      <c r="U95" s="709">
        <v>-99</v>
      </c>
      <c r="V95" s="358">
        <v>-345</v>
      </c>
      <c r="W95" s="398">
        <v>35</v>
      </c>
      <c r="X95" s="346">
        <v>55</v>
      </c>
      <c r="Y95" s="709">
        <v>51</v>
      </c>
      <c r="Z95" s="947"/>
      <c r="AA95" s="358">
        <v>188</v>
      </c>
      <c r="AB95" s="428">
        <v>130</v>
      </c>
      <c r="AC95" s="346"/>
      <c r="AD95" s="709"/>
      <c r="AE95" s="358"/>
      <c r="AF95" s="428"/>
      <c r="AG95" s="346"/>
      <c r="AH95" s="709"/>
      <c r="AI95" s="358"/>
      <c r="AJ95" s="969"/>
      <c r="AK95" s="346"/>
      <c r="AL95" s="709"/>
      <c r="AM95" s="358"/>
      <c r="AN95" s="969"/>
      <c r="AO95" s="969"/>
      <c r="AP95" s="709"/>
      <c r="AQ95" s="906"/>
      <c r="AR95" s="969"/>
      <c r="AS95" s="346"/>
      <c r="AT95" s="709"/>
      <c r="AV95" s="51"/>
      <c r="AW95" s="493">
        <f>+B95+C95+D95+E95</f>
        <v>-342</v>
      </c>
      <c r="AX95" s="493">
        <f>+F95+G95+H95+I95</f>
        <v>411</v>
      </c>
      <c r="AY95" s="334">
        <f>+J95+K95+L95+M95</f>
        <v>-124</v>
      </c>
      <c r="AZ95" s="334">
        <f>+N95+O95+P95+Q95</f>
        <v>-69</v>
      </c>
      <c r="BA95" s="703">
        <v>-279</v>
      </c>
      <c r="BB95" s="703">
        <v>-204</v>
      </c>
      <c r="BC95" s="703"/>
      <c r="BD95" s="703"/>
      <c r="BE95" s="703"/>
      <c r="BF95" s="703"/>
      <c r="BG95" s="703"/>
      <c r="BH95" s="51"/>
    </row>
    <row r="96" spans="1:60" s="272" customFormat="1" ht="25.5" customHeight="1" thickBot="1" x14ac:dyDescent="0.25">
      <c r="A96" s="414" t="s">
        <v>312</v>
      </c>
      <c r="B96" s="324">
        <f>B89-SUM(B90:B95)</f>
        <v>42</v>
      </c>
      <c r="C96" s="347">
        <f>C89-SUM(C90:C95)</f>
        <v>81</v>
      </c>
      <c r="D96" s="347">
        <f>D89-SUM(D90:D95)</f>
        <v>101</v>
      </c>
      <c r="E96" s="318">
        <f>E89-SUM(E90:E95)</f>
        <v>95</v>
      </c>
      <c r="F96" s="324">
        <f>F89-SUM(F90:F95)</f>
        <v>123</v>
      </c>
      <c r="G96" s="347">
        <f t="shared" ref="G96:P96" si="74">G89-SUM(G90:G95)</f>
        <v>134</v>
      </c>
      <c r="H96" s="347">
        <f t="shared" si="74"/>
        <v>130</v>
      </c>
      <c r="I96" s="318">
        <f t="shared" si="74"/>
        <v>68</v>
      </c>
      <c r="J96" s="359">
        <f t="shared" si="74"/>
        <v>57</v>
      </c>
      <c r="K96" s="347">
        <f t="shared" si="74"/>
        <v>124</v>
      </c>
      <c r="L96" s="347">
        <f t="shared" si="74"/>
        <v>154</v>
      </c>
      <c r="M96" s="443">
        <f t="shared" si="74"/>
        <v>142</v>
      </c>
      <c r="N96" s="359">
        <f t="shared" si="74"/>
        <v>186</v>
      </c>
      <c r="O96" s="347">
        <f t="shared" si="74"/>
        <v>182</v>
      </c>
      <c r="P96" s="347">
        <f t="shared" si="74"/>
        <v>219</v>
      </c>
      <c r="Q96" s="443">
        <v>253</v>
      </c>
      <c r="R96" s="359">
        <v>249</v>
      </c>
      <c r="S96" s="692">
        <v>273</v>
      </c>
      <c r="T96" s="347">
        <v>334</v>
      </c>
      <c r="U96" s="443">
        <v>327</v>
      </c>
      <c r="V96" s="359">
        <v>328</v>
      </c>
      <c r="W96" s="692">
        <v>351</v>
      </c>
      <c r="X96" s="347">
        <v>380</v>
      </c>
      <c r="Y96" s="443">
        <v>341</v>
      </c>
      <c r="Z96" s="1011"/>
      <c r="AA96" s="359">
        <v>401</v>
      </c>
      <c r="AB96" s="692">
        <v>486</v>
      </c>
      <c r="AC96" s="347"/>
      <c r="AD96" s="443"/>
      <c r="AE96" s="359"/>
      <c r="AF96" s="692"/>
      <c r="AG96" s="347"/>
      <c r="AH96" s="443"/>
      <c r="AI96" s="359"/>
      <c r="AJ96" s="1082"/>
      <c r="AK96" s="347"/>
      <c r="AL96" s="443"/>
      <c r="AM96" s="359"/>
      <c r="AN96" s="1082"/>
      <c r="AO96" s="1082"/>
      <c r="AP96" s="443"/>
      <c r="AQ96" s="359"/>
      <c r="AR96" s="1082"/>
      <c r="AS96" s="347"/>
      <c r="AT96" s="443"/>
      <c r="AV96" s="1012"/>
      <c r="AW96" s="494">
        <f>+B96+C96+D96+E96</f>
        <v>319</v>
      </c>
      <c r="AX96" s="494">
        <f>+F96+G96+H96+I96</f>
        <v>455</v>
      </c>
      <c r="AY96" s="335">
        <f>+J96+K96+L96+M96</f>
        <v>477</v>
      </c>
      <c r="AZ96" s="335">
        <f>+N96+O96+P96+Q96</f>
        <v>840</v>
      </c>
      <c r="BA96" s="706">
        <v>1183</v>
      </c>
      <c r="BB96" s="706">
        <v>1400</v>
      </c>
      <c r="BC96" s="706"/>
      <c r="BD96" s="706"/>
      <c r="BE96" s="706"/>
      <c r="BF96" s="706"/>
      <c r="BG96" s="706"/>
      <c r="BH96" s="51"/>
    </row>
    <row r="97" spans="1:60" s="272" customFormat="1" ht="12.75" customHeight="1" thickTop="1" x14ac:dyDescent="0.2">
      <c r="A97" s="891"/>
      <c r="B97" s="323"/>
      <c r="C97" s="346"/>
      <c r="D97" s="346"/>
      <c r="E97" s="309"/>
      <c r="F97" s="323"/>
      <c r="G97" s="346"/>
      <c r="H97" s="346"/>
      <c r="I97" s="309"/>
      <c r="J97" s="358"/>
      <c r="K97" s="398"/>
      <c r="L97" s="346"/>
      <c r="M97" s="442"/>
      <c r="N97" s="358"/>
      <c r="O97" s="398"/>
      <c r="P97" s="346"/>
      <c r="Q97" s="442"/>
      <c r="R97" s="358"/>
      <c r="S97" s="398"/>
      <c r="T97" s="346"/>
      <c r="U97" s="442"/>
      <c r="V97" s="358"/>
      <c r="W97" s="398"/>
      <c r="X97" s="346"/>
      <c r="Y97" s="442"/>
      <c r="Z97" s="947"/>
      <c r="AA97" s="358"/>
      <c r="AB97" s="398"/>
      <c r="AC97" s="346"/>
      <c r="AD97" s="442"/>
      <c r="AE97" s="358"/>
      <c r="AF97" s="398"/>
      <c r="AG97" s="346"/>
      <c r="AH97" s="442"/>
      <c r="AI97" s="358"/>
      <c r="AJ97" s="428"/>
      <c r="AK97" s="346"/>
      <c r="AL97" s="442"/>
      <c r="AM97" s="358"/>
      <c r="AN97" s="428"/>
      <c r="AO97" s="346"/>
      <c r="AP97" s="442"/>
      <c r="AQ97" s="358"/>
      <c r="AR97" s="428"/>
      <c r="AS97" s="346"/>
      <c r="AT97" s="442"/>
      <c r="AV97" s="51"/>
      <c r="AW97" s="493"/>
      <c r="AX97" s="493"/>
      <c r="AY97" s="334"/>
      <c r="AZ97" s="334">
        <f>+N97+O97+P97+Q97</f>
        <v>0</v>
      </c>
      <c r="BA97" s="701"/>
      <c r="BB97" s="701"/>
      <c r="BC97" s="701"/>
      <c r="BD97" s="701"/>
      <c r="BE97" s="701"/>
      <c r="BF97" s="701"/>
      <c r="BG97" s="701"/>
      <c r="BH97" s="51"/>
    </row>
    <row r="98" spans="1:60" s="272" customFormat="1" ht="12.75" customHeight="1" x14ac:dyDescent="0.2">
      <c r="A98" s="891" t="s">
        <v>313</v>
      </c>
      <c r="B98" s="323">
        <v>215252</v>
      </c>
      <c r="C98" s="346">
        <v>215252</v>
      </c>
      <c r="D98" s="346">
        <v>238735</v>
      </c>
      <c r="E98" s="309">
        <v>250246</v>
      </c>
      <c r="F98" s="323">
        <v>256589</v>
      </c>
      <c r="G98" s="346">
        <v>256273</v>
      </c>
      <c r="H98" s="346">
        <v>248318</v>
      </c>
      <c r="I98" s="309">
        <v>247586</v>
      </c>
      <c r="J98" s="358">
        <v>247979</v>
      </c>
      <c r="K98" s="398">
        <v>248272</v>
      </c>
      <c r="L98" s="346">
        <v>253060</v>
      </c>
      <c r="M98" s="442">
        <v>248505</v>
      </c>
      <c r="N98" s="358">
        <v>249668</v>
      </c>
      <c r="O98" s="398">
        <v>255265</v>
      </c>
      <c r="P98" s="346">
        <v>256777</v>
      </c>
      <c r="Q98" s="442">
        <v>256162</v>
      </c>
      <c r="R98" s="358">
        <v>255167</v>
      </c>
      <c r="S98" s="428">
        <v>250124</v>
      </c>
      <c r="T98" s="346">
        <v>246550</v>
      </c>
      <c r="U98" s="709">
        <v>242901</v>
      </c>
      <c r="V98" s="358">
        <v>233116</v>
      </c>
      <c r="W98" s="428">
        <v>243288</v>
      </c>
      <c r="X98" s="346">
        <v>242122</v>
      </c>
      <c r="Y98" s="709">
        <v>272785</v>
      </c>
      <c r="Z98" s="948"/>
      <c r="AA98" s="358">
        <v>341830</v>
      </c>
      <c r="AB98" s="428">
        <v>341299</v>
      </c>
      <c r="AC98" s="346"/>
      <c r="AD98" s="709"/>
      <c r="AE98" s="358"/>
      <c r="AF98" s="428"/>
      <c r="AG98" s="346"/>
      <c r="AH98" s="709"/>
      <c r="AI98" s="358"/>
      <c r="AJ98" s="428"/>
      <c r="AK98" s="346"/>
      <c r="AL98" s="709"/>
      <c r="AM98" s="358"/>
      <c r="AN98" s="428"/>
      <c r="AO98" s="346"/>
      <c r="AP98" s="709"/>
      <c r="AQ98" s="358"/>
      <c r="AR98" s="428"/>
      <c r="AS98" s="346"/>
      <c r="AT98" s="709"/>
      <c r="AV98" s="505"/>
      <c r="AW98" s="503">
        <v>229280</v>
      </c>
      <c r="AX98" s="503">
        <v>248812</v>
      </c>
      <c r="AY98" s="415">
        <v>248064</v>
      </c>
      <c r="AZ98" s="415">
        <v>255050</v>
      </c>
      <c r="BA98" s="725">
        <v>248609</v>
      </c>
      <c r="BB98" s="725">
        <v>250116</v>
      </c>
      <c r="BC98" s="725"/>
      <c r="BD98" s="725"/>
      <c r="BE98" s="725"/>
      <c r="BF98" s="725"/>
      <c r="BG98" s="725"/>
      <c r="BH98" s="51"/>
    </row>
    <row r="99" spans="1:60" s="272" customFormat="1" ht="12.75" customHeight="1" x14ac:dyDescent="0.2">
      <c r="A99" s="413" t="s">
        <v>314</v>
      </c>
      <c r="B99" s="323">
        <v>1183</v>
      </c>
      <c r="C99" s="346">
        <v>1183</v>
      </c>
      <c r="D99" s="346">
        <v>0</v>
      </c>
      <c r="E99" s="309">
        <v>3515</v>
      </c>
      <c r="F99" s="323">
        <v>0</v>
      </c>
      <c r="G99" s="346">
        <v>0</v>
      </c>
      <c r="H99" s="346">
        <v>3152</v>
      </c>
      <c r="I99" s="309">
        <v>2329</v>
      </c>
      <c r="J99" s="358">
        <v>4865</v>
      </c>
      <c r="K99" s="398">
        <v>5115</v>
      </c>
      <c r="L99" s="346">
        <v>0</v>
      </c>
      <c r="M99" s="442">
        <v>5474</v>
      </c>
      <c r="N99" s="358">
        <v>8157</v>
      </c>
      <c r="O99" s="398">
        <v>0</v>
      </c>
      <c r="P99" s="346">
        <v>0</v>
      </c>
      <c r="Q99" s="442">
        <v>0</v>
      </c>
      <c r="R99" s="358">
        <v>0</v>
      </c>
      <c r="S99" s="684" t="s">
        <v>107</v>
      </c>
      <c r="T99" s="346">
        <v>0</v>
      </c>
      <c r="U99" s="709">
        <v>0</v>
      </c>
      <c r="V99" s="358">
        <v>10210</v>
      </c>
      <c r="W99" s="1013">
        <v>0</v>
      </c>
      <c r="X99" s="346">
        <v>0</v>
      </c>
      <c r="Y99" s="415">
        <v>0</v>
      </c>
      <c r="Z99" s="948"/>
      <c r="AA99" s="358">
        <v>9207</v>
      </c>
      <c r="AB99" s="1013">
        <v>8064</v>
      </c>
      <c r="AC99" s="346"/>
      <c r="AD99" s="415"/>
      <c r="AE99" s="358"/>
      <c r="AF99" s="1013"/>
      <c r="AG99" s="346"/>
      <c r="AH99" s="415"/>
      <c r="AI99" s="358"/>
      <c r="AJ99" s="1013"/>
      <c r="AK99" s="346"/>
      <c r="AL99" s="415"/>
      <c r="AM99" s="358"/>
      <c r="AN99" s="1013"/>
      <c r="AO99" s="346"/>
      <c r="AP99" s="415"/>
      <c r="AQ99" s="358"/>
      <c r="AR99" s="1013"/>
      <c r="AS99" s="346"/>
      <c r="AT99" s="415"/>
      <c r="AV99" s="505"/>
      <c r="AW99" s="503">
        <v>3515</v>
      </c>
      <c r="AX99" s="503">
        <v>4086</v>
      </c>
      <c r="AY99" s="415">
        <v>5007</v>
      </c>
      <c r="AZ99" s="415">
        <v>0</v>
      </c>
      <c r="BA99" s="726">
        <v>0</v>
      </c>
      <c r="BB99" s="726">
        <v>0</v>
      </c>
      <c r="BC99" s="726"/>
      <c r="BD99" s="726"/>
      <c r="BE99" s="726"/>
      <c r="BF99" s="726"/>
      <c r="BG99" s="726"/>
      <c r="BH99" s="51"/>
    </row>
    <row r="100" spans="1:60" s="272" customFormat="1" ht="12.75" customHeight="1" thickBot="1" x14ac:dyDescent="0.25">
      <c r="A100" s="891" t="s">
        <v>315</v>
      </c>
      <c r="B100" s="328">
        <f>B98+B99</f>
        <v>216435</v>
      </c>
      <c r="C100" s="351">
        <f>C98+C99</f>
        <v>216435</v>
      </c>
      <c r="D100" s="351">
        <f>D98+D99</f>
        <v>238735</v>
      </c>
      <c r="E100" s="311">
        <f>E98+E99</f>
        <v>253761</v>
      </c>
      <c r="F100" s="328">
        <f>F98+F99</f>
        <v>256589</v>
      </c>
      <c r="G100" s="351">
        <f t="shared" ref="G100:R100" si="75">G98+G99</f>
        <v>256273</v>
      </c>
      <c r="H100" s="351">
        <f t="shared" si="75"/>
        <v>251470</v>
      </c>
      <c r="I100" s="311">
        <f t="shared" si="75"/>
        <v>249915</v>
      </c>
      <c r="J100" s="362">
        <f t="shared" si="75"/>
        <v>252844</v>
      </c>
      <c r="K100" s="351">
        <f t="shared" si="75"/>
        <v>253387</v>
      </c>
      <c r="L100" s="351">
        <f t="shared" si="75"/>
        <v>253060</v>
      </c>
      <c r="M100" s="447">
        <f t="shared" si="75"/>
        <v>253979</v>
      </c>
      <c r="N100" s="362">
        <f t="shared" si="75"/>
        <v>257825</v>
      </c>
      <c r="O100" s="351">
        <f t="shared" si="75"/>
        <v>255265</v>
      </c>
      <c r="P100" s="351">
        <f t="shared" si="75"/>
        <v>256777</v>
      </c>
      <c r="Q100" s="447">
        <f t="shared" si="75"/>
        <v>256162</v>
      </c>
      <c r="R100" s="362">
        <f t="shared" si="75"/>
        <v>255167</v>
      </c>
      <c r="S100" s="1014">
        <v>250124</v>
      </c>
      <c r="T100" s="351">
        <v>246550</v>
      </c>
      <c r="U100" s="727">
        <v>242901</v>
      </c>
      <c r="V100" s="362">
        <v>243326</v>
      </c>
      <c r="W100" s="1014">
        <v>243288</v>
      </c>
      <c r="X100" s="351">
        <v>242122</v>
      </c>
      <c r="Y100" s="727">
        <v>272785</v>
      </c>
      <c r="Z100" s="948"/>
      <c r="AA100" s="362">
        <v>351037</v>
      </c>
      <c r="AB100" s="1014">
        <v>349363</v>
      </c>
      <c r="AC100" s="351"/>
      <c r="AD100" s="727"/>
      <c r="AE100" s="362"/>
      <c r="AF100" s="1014"/>
      <c r="AG100" s="351"/>
      <c r="AH100" s="727"/>
      <c r="AI100" s="362"/>
      <c r="AJ100" s="1014"/>
      <c r="AK100" s="351"/>
      <c r="AL100" s="727"/>
      <c r="AM100" s="362"/>
      <c r="AN100" s="1014"/>
      <c r="AO100" s="351"/>
      <c r="AP100" s="727"/>
      <c r="AQ100" s="362"/>
      <c r="AR100" s="1014"/>
      <c r="AS100" s="351"/>
      <c r="AT100" s="727"/>
      <c r="AV100" s="505"/>
      <c r="AW100" s="729">
        <f>AW98+AW99</f>
        <v>232795</v>
      </c>
      <c r="AX100" s="729">
        <f>AX98+AX99</f>
        <v>252898</v>
      </c>
      <c r="AY100" s="728">
        <f>AY98+AY99</f>
        <v>253071</v>
      </c>
      <c r="AZ100" s="728">
        <f>AZ98+AZ99</f>
        <v>255050</v>
      </c>
      <c r="BA100" s="1015">
        <v>248609</v>
      </c>
      <c r="BB100" s="1015">
        <v>250116</v>
      </c>
      <c r="BC100" s="1015"/>
      <c r="BD100" s="1015"/>
      <c r="BE100" s="1015"/>
      <c r="BF100" s="1015"/>
      <c r="BG100" s="1015"/>
      <c r="BH100" s="51"/>
    </row>
    <row r="101" spans="1:60" s="272" customFormat="1" ht="12.75" customHeight="1" thickTop="1" x14ac:dyDescent="0.2">
      <c r="A101" s="891"/>
      <c r="B101" s="325"/>
      <c r="C101" s="348"/>
      <c r="D101" s="348"/>
      <c r="E101" s="312"/>
      <c r="F101" s="325"/>
      <c r="G101" s="348"/>
      <c r="H101" s="348"/>
      <c r="I101" s="312"/>
      <c r="J101" s="360"/>
      <c r="K101" s="313"/>
      <c r="L101" s="348"/>
      <c r="M101" s="444"/>
      <c r="N101" s="360"/>
      <c r="O101" s="313"/>
      <c r="P101" s="348"/>
      <c r="Q101" s="444"/>
      <c r="R101" s="360"/>
      <c r="S101" s="313"/>
      <c r="T101" s="348"/>
      <c r="U101" s="444"/>
      <c r="V101" s="360"/>
      <c r="W101" s="313"/>
      <c r="X101" s="348"/>
      <c r="Y101" s="444"/>
      <c r="Z101" s="946"/>
      <c r="AA101" s="360"/>
      <c r="AB101" s="313"/>
      <c r="AC101" s="348"/>
      <c r="AD101" s="444"/>
      <c r="AE101" s="360"/>
      <c r="AF101" s="313"/>
      <c r="AG101" s="348"/>
      <c r="AH101" s="444"/>
      <c r="AI101" s="360"/>
      <c r="AJ101" s="1133"/>
      <c r="AK101" s="348"/>
      <c r="AL101" s="444"/>
      <c r="AM101" s="360"/>
      <c r="AN101" s="1133"/>
      <c r="AO101" s="348"/>
      <c r="AP101" s="444"/>
      <c r="AQ101" s="360"/>
      <c r="AR101" s="1133"/>
      <c r="AS101" s="348"/>
      <c r="AT101" s="444"/>
      <c r="AW101" s="496"/>
      <c r="AX101" s="496"/>
      <c r="AY101" s="336"/>
      <c r="AZ101" s="336"/>
      <c r="BA101" s="701"/>
      <c r="BB101" s="701"/>
      <c r="BC101" s="701"/>
      <c r="BD101" s="701"/>
      <c r="BE101" s="701"/>
      <c r="BF101" s="701"/>
      <c r="BG101" s="701"/>
      <c r="BH101" s="51"/>
    </row>
    <row r="102" spans="1:60" s="272" customFormat="1" ht="12.75" customHeight="1" x14ac:dyDescent="0.2">
      <c r="A102" s="414" t="s">
        <v>316</v>
      </c>
      <c r="B102" s="1016">
        <f t="shared" ref="B102:H102" si="76">(B89*1000)/B98</f>
        <v>-1.6027725642502741</v>
      </c>
      <c r="C102" s="1017">
        <f t="shared" si="76"/>
        <v>-1.6817497630684035</v>
      </c>
      <c r="D102" s="1017">
        <f t="shared" si="76"/>
        <v>1.5456468469223197</v>
      </c>
      <c r="E102" s="1018">
        <f t="shared" si="76"/>
        <v>-0.4715360085675695</v>
      </c>
      <c r="F102" s="1016">
        <f t="shared" si="76"/>
        <v>0.72879195912529371</v>
      </c>
      <c r="G102" s="1017">
        <f t="shared" si="76"/>
        <v>0.32777545820277593</v>
      </c>
      <c r="H102" s="1017">
        <f t="shared" si="76"/>
        <v>1.2121553814061004</v>
      </c>
      <c r="I102" s="1018">
        <f>(I89*1000)/I98+0.01</f>
        <v>-0.72509810732432367</v>
      </c>
      <c r="J102" s="1019">
        <f t="shared" ref="J102:AA102" si="77">(J89*1000)/J98</f>
        <v>-9.6782388831312335E-2</v>
      </c>
      <c r="K102" s="1017">
        <f t="shared" si="77"/>
        <v>-0.36250563897660631</v>
      </c>
      <c r="L102" s="1017">
        <f t="shared" si="77"/>
        <v>0.45443768276298113</v>
      </c>
      <c r="M102" s="1020">
        <f t="shared" si="77"/>
        <v>-0.46679141264763285</v>
      </c>
      <c r="N102" s="1019">
        <f t="shared" si="77"/>
        <v>-5.6074466892032618E-2</v>
      </c>
      <c r="O102" s="1017">
        <f t="shared" si="77"/>
        <v>0.43484222278808299</v>
      </c>
      <c r="P102" s="1017">
        <f t="shared" si="77"/>
        <v>0.6036366185444958</v>
      </c>
      <c r="Q102" s="1020">
        <f t="shared" si="77"/>
        <v>0.37476284538690358</v>
      </c>
      <c r="R102" s="1019">
        <f t="shared" si="77"/>
        <v>0.4310902271845497</v>
      </c>
      <c r="S102" s="1021">
        <f t="shared" si="77"/>
        <v>0.63568470038860725</v>
      </c>
      <c r="T102" s="1017">
        <f t="shared" si="77"/>
        <v>0.49077266274589332</v>
      </c>
      <c r="U102" s="1020">
        <f t="shared" si="77"/>
        <v>0.61341863557581067</v>
      </c>
      <c r="V102" s="1019">
        <f t="shared" si="77"/>
        <v>-0.45899895331079804</v>
      </c>
      <c r="W102" s="1021">
        <f t="shared" si="77"/>
        <v>1.2331064417480517</v>
      </c>
      <c r="X102" s="1017">
        <f t="shared" si="77"/>
        <v>1.4909838841575735</v>
      </c>
      <c r="Y102" s="1020">
        <f t="shared" si="77"/>
        <v>3.5632457796433088</v>
      </c>
      <c r="Z102" s="946"/>
      <c r="AA102" s="1019">
        <f t="shared" si="77"/>
        <v>-1.1643214463329725</v>
      </c>
      <c r="AB102" s="1021">
        <v>-0.04</v>
      </c>
      <c r="AC102" s="1017"/>
      <c r="AD102" s="1020"/>
      <c r="AE102" s="1019"/>
      <c r="AF102" s="1021"/>
      <c r="AG102" s="1017"/>
      <c r="AH102" s="1020"/>
      <c r="AI102" s="1019"/>
      <c r="AJ102" s="1139"/>
      <c r="AK102" s="1017"/>
      <c r="AL102" s="1020"/>
      <c r="AM102" s="1019"/>
      <c r="AN102" s="1139"/>
      <c r="AO102" s="1017"/>
      <c r="AP102" s="1020"/>
      <c r="AQ102" s="1019"/>
      <c r="AR102" s="1139"/>
      <c r="AS102" s="1017"/>
      <c r="AT102" s="1020"/>
      <c r="AW102" s="1022">
        <f t="shared" ref="AW102:BB102" si="78">(AW89*1000)/AW98</f>
        <v>-1.988834612700628</v>
      </c>
      <c r="AX102" s="1022">
        <f t="shared" si="78"/>
        <v>1.5674485153449191</v>
      </c>
      <c r="AY102" s="1023">
        <f t="shared" si="78"/>
        <v>-0.46359004127966974</v>
      </c>
      <c r="AZ102" s="1023">
        <f t="shared" si="78"/>
        <v>1.3644383454224662</v>
      </c>
      <c r="BA102" s="1024">
        <f t="shared" si="78"/>
        <v>2.1680631031056801</v>
      </c>
      <c r="BB102" s="1024">
        <f t="shared" si="78"/>
        <v>6.1011690575572937</v>
      </c>
      <c r="BC102" s="1024"/>
      <c r="BD102" s="1024"/>
      <c r="BE102" s="1024"/>
      <c r="BF102" s="1024"/>
      <c r="BG102" s="1024"/>
      <c r="BH102" s="51"/>
    </row>
    <row r="103" spans="1:60" s="272" customFormat="1" ht="12.75" customHeight="1" x14ac:dyDescent="0.2">
      <c r="A103" s="414" t="s">
        <v>317</v>
      </c>
      <c r="B103" s="1016">
        <f>(B96*1000)/B100</f>
        <v>0.19405364197103056</v>
      </c>
      <c r="C103" s="1017">
        <f>(C96*1000)/C100</f>
        <v>0.37424630951555893</v>
      </c>
      <c r="D103" s="1017">
        <f>(D96*1000)/D100</f>
        <v>0.42306322910339916</v>
      </c>
      <c r="E103" s="1018">
        <f t="shared" ref="E103:AA103" si="79">(E96*1000)/E100</f>
        <v>0.3743680076922774</v>
      </c>
      <c r="F103" s="1016">
        <f t="shared" si="79"/>
        <v>0.4793658340770649</v>
      </c>
      <c r="G103" s="1017">
        <f t="shared" si="79"/>
        <v>0.52287989760919018</v>
      </c>
      <c r="H103" s="1017">
        <f t="shared" si="79"/>
        <v>0.51696027359128327</v>
      </c>
      <c r="I103" s="1018">
        <f t="shared" si="79"/>
        <v>0.27209251145389435</v>
      </c>
      <c r="J103" s="1019">
        <f t="shared" si="79"/>
        <v>0.22543544636218379</v>
      </c>
      <c r="K103" s="1017">
        <f t="shared" si="79"/>
        <v>0.48937001503628835</v>
      </c>
      <c r="L103" s="1017">
        <f t="shared" si="79"/>
        <v>0.60855133169999209</v>
      </c>
      <c r="M103" s="1020">
        <f t="shared" si="79"/>
        <v>0.55910134302442327</v>
      </c>
      <c r="N103" s="1019">
        <f t="shared" si="79"/>
        <v>0.72141956753611947</v>
      </c>
      <c r="O103" s="1017">
        <f t="shared" si="79"/>
        <v>0.71298454547235224</v>
      </c>
      <c r="P103" s="1017">
        <f t="shared" si="79"/>
        <v>0.85288012555641668</v>
      </c>
      <c r="Q103" s="1020">
        <f t="shared" si="79"/>
        <v>0.98765624878006886</v>
      </c>
      <c r="R103" s="1019">
        <f t="shared" si="79"/>
        <v>0.97583151426320802</v>
      </c>
      <c r="S103" s="1021">
        <f t="shared" si="79"/>
        <v>1.0914586365162879</v>
      </c>
      <c r="T103" s="1017">
        <f t="shared" si="79"/>
        <v>1.3546947880754412</v>
      </c>
      <c r="U103" s="1020">
        <f t="shared" si="79"/>
        <v>1.3462274753912087</v>
      </c>
      <c r="V103" s="1019">
        <f t="shared" si="79"/>
        <v>1.3479858297099365</v>
      </c>
      <c r="W103" s="1021">
        <f t="shared" si="79"/>
        <v>1.4427345368452205</v>
      </c>
      <c r="X103" s="1017">
        <f t="shared" si="79"/>
        <v>1.5694567201658669</v>
      </c>
      <c r="Y103" s="1020">
        <f t="shared" si="79"/>
        <v>1.2500687354509963</v>
      </c>
      <c r="Z103" s="946"/>
      <c r="AA103" s="1019">
        <f t="shared" si="79"/>
        <v>1.1423297259263268</v>
      </c>
      <c r="AB103" s="1021">
        <v>1.39</v>
      </c>
      <c r="AC103" s="1017"/>
      <c r="AD103" s="1020"/>
      <c r="AE103" s="1019"/>
      <c r="AF103" s="1021"/>
      <c r="AG103" s="1017"/>
      <c r="AH103" s="1020"/>
      <c r="AI103" s="1019"/>
      <c r="AJ103" s="1139"/>
      <c r="AK103" s="1017"/>
      <c r="AL103" s="1020"/>
      <c r="AM103" s="1019"/>
      <c r="AN103" s="1139"/>
      <c r="AO103" s="1017"/>
      <c r="AP103" s="1020"/>
      <c r="AQ103" s="1019"/>
      <c r="AR103" s="1139"/>
      <c r="AS103" s="1017"/>
      <c r="AT103" s="1020"/>
      <c r="AW103" s="1022">
        <f t="shared" ref="AW103:BB103" si="80">(AW96*1000)/AW100</f>
        <v>1.3703043450245924</v>
      </c>
      <c r="AX103" s="1022">
        <f t="shared" si="80"/>
        <v>1.7991443190535314</v>
      </c>
      <c r="AY103" s="1023">
        <f t="shared" si="80"/>
        <v>1.8848465450407197</v>
      </c>
      <c r="AZ103" s="1023">
        <f t="shared" si="80"/>
        <v>3.2934718682611255</v>
      </c>
      <c r="BA103" s="1025">
        <f t="shared" si="80"/>
        <v>4.7584761613618172</v>
      </c>
      <c r="BB103" s="1025">
        <f t="shared" si="80"/>
        <v>5.5974028050984339</v>
      </c>
      <c r="BC103" s="1025"/>
      <c r="BD103" s="1025"/>
      <c r="BE103" s="1025"/>
      <c r="BF103" s="1025"/>
      <c r="BG103" s="1025"/>
      <c r="BH103" s="51"/>
    </row>
    <row r="104" spans="1:60" ht="12.75" customHeight="1" thickBot="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026"/>
      <c r="Y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026"/>
      <c r="AK104" s="181"/>
      <c r="AL104" s="181"/>
      <c r="AM104" s="181"/>
      <c r="AN104" s="1026"/>
      <c r="AO104" s="181"/>
      <c r="AP104" s="181"/>
      <c r="AQ104" s="181"/>
      <c r="AR104" s="1026"/>
      <c r="AS104" s="181"/>
      <c r="AT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51"/>
    </row>
    <row r="105" spans="1:60" x14ac:dyDescent="0.2">
      <c r="BH105" s="51"/>
    </row>
    <row r="106" spans="1:60" s="272" customFormat="1" ht="15" x14ac:dyDescent="0.2">
      <c r="A106" s="372" t="s">
        <v>273</v>
      </c>
      <c r="B106" s="372"/>
      <c r="C106" s="372"/>
      <c r="D106" s="372"/>
      <c r="E106" s="372"/>
      <c r="F106" s="372"/>
      <c r="G106" s="372"/>
      <c r="H106" s="372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155"/>
      <c r="W106" s="1155"/>
      <c r="X106" s="1155"/>
      <c r="Y106" s="1155"/>
      <c r="Z106" s="1155"/>
      <c r="AA106" s="1155"/>
      <c r="AB106" s="1155"/>
      <c r="AC106" s="1155"/>
      <c r="AD106" s="949"/>
      <c r="AE106" s="949"/>
      <c r="AF106" s="949"/>
      <c r="AG106" s="949"/>
      <c r="AH106" s="949"/>
      <c r="AI106" s="949"/>
      <c r="AJ106" s="949"/>
      <c r="AK106" s="949"/>
      <c r="AL106" s="949"/>
      <c r="AM106" s="949"/>
      <c r="AN106" s="949"/>
      <c r="AO106" s="949"/>
      <c r="AP106" s="949"/>
      <c r="AQ106" s="949"/>
      <c r="AR106" s="949"/>
      <c r="AS106" s="949"/>
      <c r="AT106" s="949"/>
      <c r="AU106" s="893"/>
      <c r="AV106" s="893"/>
      <c r="AW106" s="893"/>
      <c r="BH106" s="51"/>
    </row>
    <row r="107" spans="1:60" s="272" customFormat="1" ht="15" x14ac:dyDescent="0.2">
      <c r="A107" s="372" t="s">
        <v>274</v>
      </c>
      <c r="B107" s="372"/>
      <c r="C107" s="372"/>
      <c r="D107" s="372"/>
      <c r="E107" s="372"/>
      <c r="F107" s="372"/>
      <c r="G107" s="372"/>
      <c r="H107" s="372"/>
      <c r="V107" s="1155"/>
      <c r="W107" s="1155"/>
      <c r="X107" s="1155"/>
      <c r="Y107" s="1155"/>
      <c r="Z107" s="1155"/>
      <c r="AA107" s="1155"/>
      <c r="AB107" s="1155"/>
      <c r="AC107" s="1155"/>
      <c r="AD107" s="949"/>
      <c r="AE107" s="949"/>
      <c r="AF107" s="949"/>
      <c r="AG107" s="949"/>
      <c r="AH107" s="949"/>
      <c r="AI107" s="949"/>
      <c r="AJ107" s="949"/>
      <c r="AK107" s="949"/>
      <c r="AL107" s="949"/>
      <c r="AM107" s="949"/>
      <c r="AN107" s="949"/>
      <c r="AO107" s="949"/>
      <c r="AP107" s="949"/>
      <c r="AQ107" s="949"/>
      <c r="AR107" s="949"/>
      <c r="AS107" s="949"/>
      <c r="AT107" s="949"/>
      <c r="AU107" s="893"/>
      <c r="AV107" s="893"/>
      <c r="AW107" s="893"/>
    </row>
    <row r="108" spans="1:60" s="272" customFormat="1" ht="15" x14ac:dyDescent="0.2">
      <c r="A108" s="372" t="s">
        <v>268</v>
      </c>
      <c r="B108" s="372"/>
      <c r="C108" s="372"/>
      <c r="D108" s="372"/>
      <c r="E108" s="372"/>
      <c r="F108" s="372"/>
      <c r="G108" s="372"/>
      <c r="H108" s="372"/>
      <c r="V108" s="1155"/>
      <c r="W108" s="1155"/>
      <c r="X108" s="1155"/>
      <c r="Y108" s="1155"/>
      <c r="Z108" s="1155"/>
      <c r="AA108" s="1155"/>
      <c r="AB108" s="1155"/>
      <c r="AC108" s="1155"/>
      <c r="AD108" s="949"/>
      <c r="AE108" s="949"/>
      <c r="AF108" s="949"/>
      <c r="AG108" s="949"/>
      <c r="AH108" s="949"/>
      <c r="AI108" s="949"/>
      <c r="AJ108" s="949"/>
      <c r="AK108" s="949"/>
      <c r="AL108" s="949"/>
      <c r="AM108" s="949"/>
      <c r="AN108" s="949"/>
      <c r="AO108" s="949"/>
      <c r="AP108" s="949"/>
      <c r="AQ108" s="949"/>
      <c r="AR108" s="949"/>
      <c r="AS108" s="949"/>
      <c r="AT108" s="949"/>
      <c r="AU108" s="893"/>
      <c r="AV108" s="893"/>
      <c r="AW108" s="893"/>
    </row>
    <row r="131" spans="1:19" x14ac:dyDescent="0.2">
      <c r="A131" s="414"/>
      <c r="R131" s="345"/>
      <c r="S131" s="144"/>
    </row>
    <row r="132" spans="1:19" x14ac:dyDescent="0.2">
      <c r="A132" s="413"/>
      <c r="R132" s="345"/>
      <c r="S132" s="144"/>
    </row>
    <row r="133" spans="1:19" x14ac:dyDescent="0.2">
      <c r="A133" s="413"/>
      <c r="R133" s="346"/>
      <c r="S133" s="144"/>
    </row>
    <row r="134" spans="1:19" x14ac:dyDescent="0.2">
      <c r="A134" s="413"/>
      <c r="R134" s="346"/>
      <c r="S134" s="144"/>
    </row>
    <row r="135" spans="1:19" x14ac:dyDescent="0.2">
      <c r="A135" s="413"/>
      <c r="R135" s="346"/>
      <c r="S135" s="144"/>
    </row>
    <row r="136" spans="1:19" x14ac:dyDescent="0.2">
      <c r="A136" s="413"/>
      <c r="R136" s="346"/>
      <c r="S136" s="144"/>
    </row>
    <row r="137" spans="1:19" x14ac:dyDescent="0.2">
      <c r="A137" s="413"/>
      <c r="R137" s="346"/>
      <c r="S137" s="144"/>
    </row>
    <row r="138" spans="1:19" ht="13.5" thickBot="1" x14ac:dyDescent="0.25">
      <c r="A138" s="414"/>
      <c r="R138" s="347"/>
      <c r="S138" s="144"/>
    </row>
    <row r="139" spans="1:19" ht="13.5" thickTop="1" x14ac:dyDescent="0.2"/>
  </sheetData>
  <mergeCells count="6">
    <mergeCell ref="V106:Y106"/>
    <mergeCell ref="Z106:AC106"/>
    <mergeCell ref="V107:Y107"/>
    <mergeCell ref="Z107:AC107"/>
    <mergeCell ref="V108:Y108"/>
    <mergeCell ref="Z108:AC108"/>
  </mergeCells>
  <pageMargins left="0.7" right="0.7" top="0.75" bottom="0.75" header="0.3" footer="0.3"/>
  <pageSetup paperSize="9" scale="16" orientation="portrait" r:id="rId1"/>
  <ignoredErrors>
    <ignoredError sqref="AZ60:BA60" formula="1"/>
    <ignoredError sqref="BC67:BC77 BG5 BF5:BF32 BF33:BF44 BF59:BF70 BG7:BG7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BF63"/>
  <sheetViews>
    <sheetView zoomScaleNormal="100" workbookViewId="0">
      <pane xSplit="1" ySplit="4" topLeftCell="AJ20" activePane="bottomRight" state="frozen"/>
      <selection pane="topRight" activeCell="B1" sqref="B1"/>
      <selection pane="bottomLeft" activeCell="A5" sqref="A5"/>
      <selection pane="bottomRight" activeCell="BK23" sqref="BK23"/>
    </sheetView>
  </sheetViews>
  <sheetFormatPr defaultRowHeight="12.75" outlineLevelCol="1" x14ac:dyDescent="0.2"/>
  <cols>
    <col min="1" max="1" width="50.42578125" customWidth="1"/>
    <col min="2" max="2" width="8" hidden="1" customWidth="1"/>
    <col min="3" max="5" width="9.140625" hidden="1" customWidth="1"/>
    <col min="6" max="6" width="9.140625" customWidth="1"/>
    <col min="7" max="7" width="9.140625" style="191" customWidth="1"/>
    <col min="8" max="8" width="9.140625" style="177" customWidth="1"/>
    <col min="9" max="13" width="9.140625" style="272" customWidth="1"/>
    <col min="14" max="34" width="9.140625" style="272" customWidth="1" outlineLevel="1"/>
    <col min="35" max="35" width="9.140625" style="144" customWidth="1" outlineLevel="1"/>
    <col min="36" max="42" width="9.140625" style="272" customWidth="1" outlineLevel="1"/>
    <col min="43" max="45" width="9.140625" style="272" hidden="1" customWidth="1" outlineLevel="1"/>
    <col min="46" max="46" width="2.7109375" customWidth="1"/>
    <col min="47" max="47" width="9.140625" hidden="1" customWidth="1"/>
    <col min="48" max="51" width="9.140625" style="272" customWidth="1"/>
    <col min="52" max="52" width="9.5703125" customWidth="1"/>
    <col min="53" max="53" width="9.140625" style="272" hidden="1" customWidth="1"/>
    <col min="54" max="56" width="9.5703125" style="272" customWidth="1"/>
    <col min="57" max="57" width="9.140625" customWidth="1"/>
    <col min="58" max="58" width="0" style="272" hidden="1" customWidth="1"/>
  </cols>
  <sheetData>
    <row r="1" spans="1:58" ht="15" x14ac:dyDescent="0.25">
      <c r="A1" s="1" t="s">
        <v>0</v>
      </c>
    </row>
    <row r="2" spans="1:58" ht="15.75" thickBot="1" x14ac:dyDescent="0.3">
      <c r="A2" s="1" t="s">
        <v>352</v>
      </c>
    </row>
    <row r="3" spans="1:58" s="3" customFormat="1" ht="14.25" customHeight="1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83" t="s">
        <v>112</v>
      </c>
      <c r="G3" s="200" t="s">
        <v>120</v>
      </c>
      <c r="H3" s="280" t="s">
        <v>128</v>
      </c>
      <c r="I3" s="180" t="s">
        <v>129</v>
      </c>
      <c r="J3" s="355" t="s">
        <v>136</v>
      </c>
      <c r="K3" s="454" t="s">
        <v>140</v>
      </c>
      <c r="L3" s="460" t="s">
        <v>141</v>
      </c>
      <c r="M3" s="184" t="s">
        <v>142</v>
      </c>
      <c r="N3" s="355" t="s">
        <v>209</v>
      </c>
      <c r="O3" s="454" t="s">
        <v>210</v>
      </c>
      <c r="P3" s="460" t="s">
        <v>211</v>
      </c>
      <c r="Q3" s="184" t="s">
        <v>212</v>
      </c>
      <c r="R3" s="355" t="s">
        <v>219</v>
      </c>
      <c r="S3" s="454" t="s">
        <v>220</v>
      </c>
      <c r="T3" s="460" t="s">
        <v>221</v>
      </c>
      <c r="U3" s="184" t="s">
        <v>222</v>
      </c>
      <c r="V3" s="355" t="s">
        <v>235</v>
      </c>
      <c r="W3" s="184" t="s">
        <v>236</v>
      </c>
      <c r="X3" s="880" t="s">
        <v>237</v>
      </c>
      <c r="Y3" s="184" t="s">
        <v>238</v>
      </c>
      <c r="Z3" s="355" t="s">
        <v>280</v>
      </c>
      <c r="AA3" s="184" t="s">
        <v>281</v>
      </c>
      <c r="AB3" s="880" t="s">
        <v>282</v>
      </c>
      <c r="AC3" s="184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1062" t="s">
        <v>324</v>
      </c>
      <c r="AJ3" s="475" t="s">
        <v>325</v>
      </c>
      <c r="AK3" s="180" t="s">
        <v>326</v>
      </c>
      <c r="AL3" s="474" t="s">
        <v>346</v>
      </c>
      <c r="AM3" s="1062" t="s">
        <v>355</v>
      </c>
      <c r="AN3" s="475" t="s">
        <v>356</v>
      </c>
      <c r="AO3" s="180" t="s">
        <v>357</v>
      </c>
      <c r="AP3" s="474" t="s">
        <v>362</v>
      </c>
      <c r="AQ3" s="1062" t="s">
        <v>363</v>
      </c>
      <c r="AR3" s="475" t="s">
        <v>364</v>
      </c>
      <c r="AS3" s="180" t="s">
        <v>365</v>
      </c>
      <c r="AU3" s="15">
        <v>2010</v>
      </c>
      <c r="AV3" s="15">
        <v>2011</v>
      </c>
      <c r="AW3" s="15">
        <v>2012</v>
      </c>
      <c r="AX3" s="15">
        <v>2013</v>
      </c>
      <c r="AY3" s="15">
        <v>2014</v>
      </c>
      <c r="AZ3" s="15">
        <v>2015</v>
      </c>
      <c r="BA3" s="15">
        <v>2016</v>
      </c>
      <c r="BB3" s="15">
        <v>2016</v>
      </c>
      <c r="BC3" s="15">
        <v>2017</v>
      </c>
      <c r="BD3" s="15">
        <v>2018</v>
      </c>
      <c r="BE3" s="15">
        <v>2019</v>
      </c>
      <c r="BF3" s="15">
        <v>2020</v>
      </c>
    </row>
    <row r="4" spans="1:58" s="2" customFormat="1" ht="14.25" customHeight="1" x14ac:dyDescent="0.2">
      <c r="A4" s="6"/>
      <c r="B4" s="4"/>
      <c r="C4" s="26"/>
      <c r="D4" s="26"/>
      <c r="E4" s="30"/>
      <c r="F4" s="141"/>
      <c r="G4" s="7"/>
      <c r="H4" s="273"/>
      <c r="I4" s="30"/>
      <c r="J4" s="141"/>
      <c r="K4" s="455"/>
      <c r="L4" s="461"/>
      <c r="M4" s="138"/>
      <c r="N4" s="141"/>
      <c r="O4" s="455"/>
      <c r="P4" s="461"/>
      <c r="Q4" s="138"/>
      <c r="R4" s="141"/>
      <c r="S4" s="455"/>
      <c r="T4" s="461"/>
      <c r="U4" s="138"/>
      <c r="V4" s="827"/>
      <c r="W4" s="797"/>
      <c r="X4" s="753"/>
      <c r="Y4" s="138"/>
      <c r="Z4" s="827"/>
      <c r="AA4" s="797"/>
      <c r="AB4" s="753"/>
      <c r="AC4" s="138"/>
      <c r="AD4" s="827"/>
      <c r="AE4" s="797"/>
      <c r="AF4" s="753"/>
      <c r="AG4" s="138"/>
      <c r="AH4" s="827"/>
      <c r="AI4" s="1140"/>
      <c r="AJ4" s="753"/>
      <c r="AK4" s="138"/>
      <c r="AL4" s="827"/>
      <c r="AM4" s="1140"/>
      <c r="AN4" s="753"/>
      <c r="AO4" s="138"/>
      <c r="AP4" s="827"/>
      <c r="AQ4" s="1140"/>
      <c r="AR4" s="753"/>
      <c r="AS4" s="138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s="2" customFormat="1" ht="14.25" customHeight="1" x14ac:dyDescent="0.2">
      <c r="A5" s="17" t="s">
        <v>100</v>
      </c>
      <c r="B5" s="130">
        <v>-336</v>
      </c>
      <c r="C5" s="131">
        <v>-350</v>
      </c>
      <c r="D5" s="131">
        <v>376</v>
      </c>
      <c r="E5" s="132">
        <v>-96</v>
      </c>
      <c r="F5" s="221">
        <v>201</v>
      </c>
      <c r="G5" s="213">
        <v>97</v>
      </c>
      <c r="H5" s="283">
        <v>311</v>
      </c>
      <c r="I5" s="132">
        <v>-173</v>
      </c>
      <c r="J5" s="221">
        <v>-11</v>
      </c>
      <c r="K5" s="456">
        <v>-74</v>
      </c>
      <c r="L5" s="462">
        <v>131</v>
      </c>
      <c r="M5" s="299">
        <v>-98</v>
      </c>
      <c r="N5" s="221">
        <v>-1</v>
      </c>
      <c r="O5" s="456">
        <v>129</v>
      </c>
      <c r="P5" s="462">
        <v>172</v>
      </c>
      <c r="Q5" s="299">
        <v>115</v>
      </c>
      <c r="R5" s="221">
        <v>124</v>
      </c>
      <c r="S5" s="456">
        <v>178</v>
      </c>
      <c r="T5" s="462">
        <v>138</v>
      </c>
      <c r="U5" s="299">
        <v>167</v>
      </c>
      <c r="V5" s="852">
        <v>-90</v>
      </c>
      <c r="W5" s="456">
        <v>321</v>
      </c>
      <c r="X5" s="462">
        <v>379</v>
      </c>
      <c r="Y5" s="299">
        <v>989</v>
      </c>
      <c r="Z5" s="852">
        <v>-387</v>
      </c>
      <c r="AA5" s="456">
        <v>1</v>
      </c>
      <c r="AB5" s="462">
        <v>108</v>
      </c>
      <c r="AC5" s="299">
        <v>537</v>
      </c>
      <c r="AD5" s="852">
        <v>1318</v>
      </c>
      <c r="AE5" s="456">
        <v>63</v>
      </c>
      <c r="AF5" s="462">
        <v>123</v>
      </c>
      <c r="AG5" s="299">
        <v>768</v>
      </c>
      <c r="AH5" s="852">
        <v>70</v>
      </c>
      <c r="AI5" s="967">
        <v>66</v>
      </c>
      <c r="AJ5" s="462">
        <v>1833</v>
      </c>
      <c r="AK5" s="299">
        <v>289</v>
      </c>
      <c r="AL5" s="852">
        <v>-16</v>
      </c>
      <c r="AM5" s="967">
        <v>46</v>
      </c>
      <c r="AN5" s="462">
        <v>119</v>
      </c>
      <c r="AO5" s="299">
        <v>123</v>
      </c>
      <c r="AP5" s="852">
        <v>-13</v>
      </c>
      <c r="AQ5" s="967"/>
      <c r="AR5" s="462"/>
      <c r="AS5" s="299"/>
      <c r="AT5" s="48"/>
      <c r="AU5" s="133">
        <v>-406</v>
      </c>
      <c r="AV5" s="133">
        <v>436</v>
      </c>
      <c r="AW5" s="133">
        <v>-52</v>
      </c>
      <c r="AX5" s="133">
        <v>415</v>
      </c>
      <c r="AY5" s="133">
        <v>607</v>
      </c>
      <c r="AZ5" s="133">
        <v>1599</v>
      </c>
      <c r="BA5" s="133"/>
      <c r="BB5" s="133">
        <v>259</v>
      </c>
      <c r="BC5" s="133">
        <v>2272</v>
      </c>
      <c r="BD5" s="133">
        <v>2258</v>
      </c>
      <c r="BE5" s="133">
        <f>SUM(AL5:AO5)</f>
        <v>272</v>
      </c>
      <c r="BF5" s="133">
        <f>SUM(AP5:AS5)</f>
        <v>-13</v>
      </c>
    </row>
    <row r="6" spans="1:58" s="2" customFormat="1" ht="14.25" customHeight="1" x14ac:dyDescent="0.2">
      <c r="A6" s="41" t="s">
        <v>132</v>
      </c>
      <c r="B6" s="45">
        <v>12</v>
      </c>
      <c r="C6" s="46">
        <v>13</v>
      </c>
      <c r="D6" s="46">
        <v>23</v>
      </c>
      <c r="E6" s="47">
        <v>11</v>
      </c>
      <c r="F6" s="222">
        <v>13</v>
      </c>
      <c r="G6" s="212">
        <v>-2</v>
      </c>
      <c r="H6" s="284">
        <v>421</v>
      </c>
      <c r="I6" s="47">
        <v>2</v>
      </c>
      <c r="J6" s="222">
        <v>1</v>
      </c>
      <c r="K6" s="457">
        <v>0</v>
      </c>
      <c r="L6" s="463">
        <v>0</v>
      </c>
      <c r="M6" s="459">
        <v>0</v>
      </c>
      <c r="N6" s="222">
        <v>0</v>
      </c>
      <c r="O6" s="457">
        <v>0</v>
      </c>
      <c r="P6" s="463">
        <v>0</v>
      </c>
      <c r="Q6" s="459">
        <v>0</v>
      </c>
      <c r="R6" s="222">
        <v>0</v>
      </c>
      <c r="S6" s="457" t="s">
        <v>107</v>
      </c>
      <c r="T6" s="463">
        <v>0</v>
      </c>
      <c r="U6" s="459">
        <v>0</v>
      </c>
      <c r="V6" s="853">
        <v>0</v>
      </c>
      <c r="W6" s="504">
        <v>0</v>
      </c>
      <c r="X6" s="754">
        <v>0</v>
      </c>
      <c r="Y6" s="459">
        <v>0</v>
      </c>
      <c r="Z6" s="853">
        <v>0</v>
      </c>
      <c r="AA6" s="504">
        <v>0</v>
      </c>
      <c r="AB6" s="754">
        <v>0</v>
      </c>
      <c r="AC6" s="459">
        <v>0</v>
      </c>
      <c r="AD6" s="853">
        <v>0</v>
      </c>
      <c r="AE6" s="504">
        <v>0</v>
      </c>
      <c r="AF6" s="754">
        <v>0</v>
      </c>
      <c r="AG6" s="459" t="s">
        <v>107</v>
      </c>
      <c r="AH6" s="853">
        <v>0</v>
      </c>
      <c r="AI6" s="966">
        <v>0</v>
      </c>
      <c r="AJ6" s="754">
        <v>0</v>
      </c>
      <c r="AK6" s="459">
        <v>0</v>
      </c>
      <c r="AL6" s="853">
        <v>0</v>
      </c>
      <c r="AM6" s="966">
        <v>0</v>
      </c>
      <c r="AN6" s="754">
        <v>0</v>
      </c>
      <c r="AO6" s="459">
        <v>0</v>
      </c>
      <c r="AP6" s="853">
        <v>0</v>
      </c>
      <c r="AQ6" s="966"/>
      <c r="AR6" s="754"/>
      <c r="AS6" s="459"/>
      <c r="AT6" s="48"/>
      <c r="AU6" s="49">
        <v>59</v>
      </c>
      <c r="AV6" s="49">
        <v>434</v>
      </c>
      <c r="AW6" s="49">
        <v>1</v>
      </c>
      <c r="AX6" s="49">
        <v>0</v>
      </c>
      <c r="AY6" s="49" t="s">
        <v>107</v>
      </c>
      <c r="AZ6" s="49">
        <v>0</v>
      </c>
      <c r="BA6" s="49"/>
      <c r="BB6" s="49">
        <v>0</v>
      </c>
      <c r="BC6" s="49">
        <v>0</v>
      </c>
      <c r="BD6" s="49">
        <v>0</v>
      </c>
      <c r="BE6" s="49">
        <f t="shared" ref="BE6:BE7" si="0">SUM(AL6:AO6)</f>
        <v>0</v>
      </c>
      <c r="BF6" s="49">
        <f t="shared" ref="BF6:BF7" si="1">SUM(AP6:AS6)</f>
        <v>0</v>
      </c>
    </row>
    <row r="7" spans="1:58" s="2" customFormat="1" ht="14.25" customHeight="1" x14ac:dyDescent="0.2">
      <c r="A7" s="43" t="s">
        <v>28</v>
      </c>
      <c r="B7" s="130">
        <v>-348</v>
      </c>
      <c r="C7" s="131">
        <v>-363</v>
      </c>
      <c r="D7" s="131">
        <v>353</v>
      </c>
      <c r="E7" s="132">
        <v>-107</v>
      </c>
      <c r="F7" s="221">
        <v>188</v>
      </c>
      <c r="G7" s="213">
        <v>99</v>
      </c>
      <c r="H7" s="283">
        <v>-110</v>
      </c>
      <c r="I7" s="132">
        <v>-175</v>
      </c>
      <c r="J7" s="221">
        <v>-12</v>
      </c>
      <c r="K7" s="456">
        <v>-74</v>
      </c>
      <c r="L7" s="462">
        <v>131</v>
      </c>
      <c r="M7" s="299">
        <v>-98</v>
      </c>
      <c r="N7" s="221">
        <v>-1</v>
      </c>
      <c r="O7" s="456">
        <v>129</v>
      </c>
      <c r="P7" s="462">
        <v>172</v>
      </c>
      <c r="Q7" s="299">
        <v>115</v>
      </c>
      <c r="R7" s="221">
        <v>124</v>
      </c>
      <c r="S7" s="456">
        <v>178</v>
      </c>
      <c r="T7" s="462">
        <v>138</v>
      </c>
      <c r="U7" s="299">
        <v>167</v>
      </c>
      <c r="V7" s="852">
        <v>-90</v>
      </c>
      <c r="W7" s="456">
        <v>321</v>
      </c>
      <c r="X7" s="462">
        <v>379</v>
      </c>
      <c r="Y7" s="299">
        <v>989</v>
      </c>
      <c r="Z7" s="852">
        <v>-387</v>
      </c>
      <c r="AA7" s="456">
        <v>1</v>
      </c>
      <c r="AB7" s="462">
        <v>108</v>
      </c>
      <c r="AC7" s="299">
        <v>537</v>
      </c>
      <c r="AD7" s="852">
        <v>1318</v>
      </c>
      <c r="AE7" s="456">
        <v>63</v>
      </c>
      <c r="AF7" s="462">
        <v>123</v>
      </c>
      <c r="AG7" s="299">
        <v>768</v>
      </c>
      <c r="AH7" s="852">
        <v>70</v>
      </c>
      <c r="AI7" s="967">
        <v>66</v>
      </c>
      <c r="AJ7" s="462">
        <v>1833</v>
      </c>
      <c r="AK7" s="299">
        <v>289</v>
      </c>
      <c r="AL7" s="852">
        <v>-16</v>
      </c>
      <c r="AM7" s="967">
        <v>46</v>
      </c>
      <c r="AN7" s="462">
        <v>119</v>
      </c>
      <c r="AO7" s="299">
        <v>123</v>
      </c>
      <c r="AP7" s="852">
        <v>-13</v>
      </c>
      <c r="AQ7" s="967"/>
      <c r="AR7" s="462"/>
      <c r="AS7" s="299"/>
      <c r="AT7" s="48"/>
      <c r="AU7" s="133">
        <v>-465</v>
      </c>
      <c r="AV7" s="133">
        <v>2</v>
      </c>
      <c r="AW7" s="133">
        <v>-53</v>
      </c>
      <c r="AX7" s="133">
        <v>415</v>
      </c>
      <c r="AY7" s="133">
        <v>607</v>
      </c>
      <c r="AZ7" s="133">
        <v>1599</v>
      </c>
      <c r="BA7" s="133"/>
      <c r="BB7" s="133">
        <v>259</v>
      </c>
      <c r="BC7" s="133">
        <v>2272</v>
      </c>
      <c r="BD7" s="133">
        <v>2258</v>
      </c>
      <c r="BE7" s="133">
        <f t="shared" si="0"/>
        <v>272</v>
      </c>
      <c r="BF7" s="133">
        <f t="shared" si="1"/>
        <v>-13</v>
      </c>
    </row>
    <row r="8" spans="1:58" s="2" customFormat="1" ht="14.25" customHeight="1" x14ac:dyDescent="0.2">
      <c r="A8" s="19"/>
      <c r="B8" s="45"/>
      <c r="C8" s="46"/>
      <c r="D8" s="46"/>
      <c r="E8" s="47"/>
      <c r="F8" s="222"/>
      <c r="G8" s="212"/>
      <c r="H8" s="284"/>
      <c r="I8" s="47"/>
      <c r="J8" s="222"/>
      <c r="K8" s="457"/>
      <c r="L8" s="463"/>
      <c r="M8" s="300"/>
      <c r="N8" s="222"/>
      <c r="O8" s="457"/>
      <c r="P8" s="463"/>
      <c r="Q8" s="300"/>
      <c r="R8" s="222"/>
      <c r="S8" s="457"/>
      <c r="T8" s="463"/>
      <c r="U8" s="300"/>
      <c r="V8" s="854"/>
      <c r="W8" s="457"/>
      <c r="X8" s="463"/>
      <c r="Y8" s="300"/>
      <c r="Z8" s="854"/>
      <c r="AA8" s="457"/>
      <c r="AB8" s="463"/>
      <c r="AC8" s="300"/>
      <c r="AD8" s="854"/>
      <c r="AE8" s="457"/>
      <c r="AF8" s="463"/>
      <c r="AG8" s="300"/>
      <c r="AH8" s="854"/>
      <c r="AI8" s="965"/>
      <c r="AJ8" s="463"/>
      <c r="AK8" s="300"/>
      <c r="AL8" s="854"/>
      <c r="AM8" s="965"/>
      <c r="AN8" s="463"/>
      <c r="AO8" s="300"/>
      <c r="AP8" s="854"/>
      <c r="AQ8" s="965"/>
      <c r="AR8" s="463"/>
      <c r="AS8" s="300"/>
      <c r="AT8" s="48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</row>
    <row r="9" spans="1:58" s="2" customFormat="1" ht="14.25" customHeight="1" x14ac:dyDescent="0.2">
      <c r="A9" s="42" t="s">
        <v>350</v>
      </c>
      <c r="B9" s="45"/>
      <c r="C9" s="46"/>
      <c r="D9" s="46"/>
      <c r="E9" s="47"/>
      <c r="F9" s="222"/>
      <c r="G9" s="212"/>
      <c r="H9" s="284"/>
      <c r="I9" s="47"/>
      <c r="J9" s="222"/>
      <c r="K9" s="457"/>
      <c r="L9" s="463"/>
      <c r="M9" s="300"/>
      <c r="N9" s="222"/>
      <c r="O9" s="457"/>
      <c r="P9" s="463"/>
      <c r="Q9" s="300"/>
      <c r="R9" s="222"/>
      <c r="S9" s="457"/>
      <c r="T9" s="463"/>
      <c r="U9" s="300"/>
      <c r="V9" s="854"/>
      <c r="W9" s="457"/>
      <c r="X9" s="463"/>
      <c r="Y9" s="300"/>
      <c r="Z9" s="854"/>
      <c r="AA9" s="457"/>
      <c r="AB9" s="463"/>
      <c r="AC9" s="300"/>
      <c r="AD9" s="854"/>
      <c r="AE9" s="457"/>
      <c r="AF9" s="463"/>
      <c r="AG9" s="300"/>
      <c r="AH9" s="854"/>
      <c r="AI9" s="965"/>
      <c r="AJ9" s="463"/>
      <c r="AK9" s="300"/>
      <c r="AL9" s="854"/>
      <c r="AM9" s="965"/>
      <c r="AN9" s="463"/>
      <c r="AO9" s="300"/>
      <c r="AP9" s="854"/>
      <c r="AQ9" s="965"/>
      <c r="AR9" s="463"/>
      <c r="AS9" s="300"/>
      <c r="AT9" s="48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</row>
    <row r="10" spans="1:58" s="2" customFormat="1" ht="14.25" customHeight="1" x14ac:dyDescent="0.2">
      <c r="A10" s="42" t="s">
        <v>133</v>
      </c>
      <c r="B10" s="45">
        <v>302</v>
      </c>
      <c r="C10" s="46">
        <v>413</v>
      </c>
      <c r="D10" s="46">
        <v>-279</v>
      </c>
      <c r="E10" s="47">
        <v>192</v>
      </c>
      <c r="F10" s="222">
        <v>-101</v>
      </c>
      <c r="G10" s="212">
        <v>19</v>
      </c>
      <c r="H10" s="284">
        <v>174</v>
      </c>
      <c r="I10" s="47">
        <v>165</v>
      </c>
      <c r="J10" s="222">
        <v>73</v>
      </c>
      <c r="K10" s="457">
        <v>178</v>
      </c>
      <c r="L10" s="463">
        <v>33</v>
      </c>
      <c r="M10" s="300">
        <v>153</v>
      </c>
      <c r="N10" s="222">
        <v>152</v>
      </c>
      <c r="O10" s="457">
        <v>46</v>
      </c>
      <c r="P10" s="463">
        <v>-3</v>
      </c>
      <c r="Q10" s="300">
        <v>79</v>
      </c>
      <c r="R10" s="222">
        <v>45</v>
      </c>
      <c r="S10" s="457">
        <v>60</v>
      </c>
      <c r="T10" s="463">
        <v>168</v>
      </c>
      <c r="U10" s="300">
        <v>137</v>
      </c>
      <c r="V10" s="854">
        <v>373</v>
      </c>
      <c r="W10" s="457">
        <v>-2</v>
      </c>
      <c r="X10" s="463">
        <v>-16</v>
      </c>
      <c r="Y10" s="300">
        <v>174</v>
      </c>
      <c r="Z10" s="854">
        <v>116</v>
      </c>
      <c r="AA10" s="457">
        <v>126</v>
      </c>
      <c r="AB10" s="463">
        <v>115</v>
      </c>
      <c r="AC10" s="300">
        <v>96</v>
      </c>
      <c r="AD10" s="854">
        <v>136</v>
      </c>
      <c r="AE10" s="457">
        <v>75</v>
      </c>
      <c r="AF10" s="463">
        <v>76</v>
      </c>
      <c r="AG10" s="300">
        <v>79</v>
      </c>
      <c r="AH10" s="854">
        <v>68</v>
      </c>
      <c r="AI10" s="965">
        <v>71</v>
      </c>
      <c r="AJ10" s="463">
        <v>119</v>
      </c>
      <c r="AK10" s="300">
        <v>77</v>
      </c>
      <c r="AL10" s="854">
        <v>83</v>
      </c>
      <c r="AM10" s="965">
        <v>89</v>
      </c>
      <c r="AN10" s="463">
        <v>85</v>
      </c>
      <c r="AO10" s="300">
        <v>93</v>
      </c>
      <c r="AP10" s="854">
        <v>78</v>
      </c>
      <c r="AQ10" s="965"/>
      <c r="AR10" s="463"/>
      <c r="AS10" s="300"/>
      <c r="AT10" s="48"/>
      <c r="AU10" s="49">
        <v>628</v>
      </c>
      <c r="AV10" s="49">
        <v>257</v>
      </c>
      <c r="AW10" s="49">
        <v>437</v>
      </c>
      <c r="AX10" s="49">
        <v>274</v>
      </c>
      <c r="AY10" s="49">
        <v>410</v>
      </c>
      <c r="AZ10" s="49">
        <v>529</v>
      </c>
      <c r="BA10" s="49"/>
      <c r="BB10" s="49">
        <v>453</v>
      </c>
      <c r="BC10" s="49">
        <v>366</v>
      </c>
      <c r="BD10" s="49">
        <v>335</v>
      </c>
      <c r="BE10" s="49">
        <f t="shared" ref="BE10:BE13" si="2">SUM(AL10:AO10)</f>
        <v>350</v>
      </c>
      <c r="BF10" s="49">
        <f t="shared" ref="BF10:BF13" si="3">SUM(AP10:AS10)</f>
        <v>78</v>
      </c>
    </row>
    <row r="11" spans="1:58" s="2" customFormat="1" ht="14.25" customHeight="1" x14ac:dyDescent="0.2">
      <c r="A11" s="41" t="s">
        <v>135</v>
      </c>
      <c r="B11" s="45">
        <v>5</v>
      </c>
      <c r="C11" s="46">
        <v>-3</v>
      </c>
      <c r="D11" s="46">
        <v>27</v>
      </c>
      <c r="E11" s="47">
        <v>-5</v>
      </c>
      <c r="F11" s="222">
        <v>-1</v>
      </c>
      <c r="G11" s="212" t="s">
        <v>107</v>
      </c>
      <c r="H11" s="285">
        <v>20</v>
      </c>
      <c r="I11" s="186">
        <v>2</v>
      </c>
      <c r="J11" s="222">
        <v>-5</v>
      </c>
      <c r="K11" s="457">
        <v>7</v>
      </c>
      <c r="L11" s="463">
        <v>6</v>
      </c>
      <c r="M11" s="459">
        <v>-7</v>
      </c>
      <c r="N11" s="222">
        <v>11</v>
      </c>
      <c r="O11" s="457">
        <v>-2</v>
      </c>
      <c r="P11" s="463">
        <v>1</v>
      </c>
      <c r="Q11" s="459">
        <v>10</v>
      </c>
      <c r="R11" s="222">
        <v>15</v>
      </c>
      <c r="S11" s="457">
        <v>12</v>
      </c>
      <c r="T11" s="463">
        <v>4</v>
      </c>
      <c r="U11" s="459">
        <v>9</v>
      </c>
      <c r="V11" s="853">
        <v>15</v>
      </c>
      <c r="W11" s="504">
        <v>14</v>
      </c>
      <c r="X11" s="754">
        <v>15</v>
      </c>
      <c r="Y11" s="459">
        <v>-148</v>
      </c>
      <c r="Z11" s="853">
        <v>-199</v>
      </c>
      <c r="AA11" s="504">
        <v>-152</v>
      </c>
      <c r="AB11" s="754">
        <v>-44</v>
      </c>
      <c r="AC11" s="459">
        <v>-456</v>
      </c>
      <c r="AD11" s="853">
        <v>230</v>
      </c>
      <c r="AE11" s="504">
        <v>-54</v>
      </c>
      <c r="AF11" s="754">
        <v>-30</v>
      </c>
      <c r="AG11" s="459">
        <v>-629</v>
      </c>
      <c r="AH11" s="853">
        <v>2</v>
      </c>
      <c r="AI11" s="966">
        <v>4</v>
      </c>
      <c r="AJ11" s="754">
        <v>311</v>
      </c>
      <c r="AK11" s="459">
        <v>-141</v>
      </c>
      <c r="AL11" s="853">
        <v>-9</v>
      </c>
      <c r="AM11" s="966">
        <v>21</v>
      </c>
      <c r="AN11" s="754">
        <v>28</v>
      </c>
      <c r="AO11" s="459">
        <v>-20</v>
      </c>
      <c r="AP11" s="853">
        <v>2</v>
      </c>
      <c r="AQ11" s="966"/>
      <c r="AR11" s="754"/>
      <c r="AS11" s="459"/>
      <c r="AT11" s="48"/>
      <c r="AU11" s="49">
        <v>24</v>
      </c>
      <c r="AV11" s="49">
        <v>21</v>
      </c>
      <c r="AW11" s="49">
        <v>1</v>
      </c>
      <c r="AX11" s="49">
        <v>20</v>
      </c>
      <c r="AY11" s="49">
        <v>40</v>
      </c>
      <c r="AZ11" s="49">
        <v>-104</v>
      </c>
      <c r="BA11" s="49"/>
      <c r="BB11" s="49">
        <v>-851</v>
      </c>
      <c r="BC11" s="49">
        <v>-483</v>
      </c>
      <c r="BD11" s="49">
        <v>176</v>
      </c>
      <c r="BE11" s="49">
        <f t="shared" si="2"/>
        <v>20</v>
      </c>
      <c r="BF11" s="49">
        <f t="shared" si="3"/>
        <v>2</v>
      </c>
    </row>
    <row r="12" spans="1:58" s="2" customFormat="1" ht="14.25" customHeight="1" x14ac:dyDescent="0.2">
      <c r="A12" s="17" t="s">
        <v>101</v>
      </c>
      <c r="B12" s="45">
        <v>111</v>
      </c>
      <c r="C12" s="46">
        <v>77</v>
      </c>
      <c r="D12" s="46">
        <v>86</v>
      </c>
      <c r="E12" s="47">
        <v>115</v>
      </c>
      <c r="F12" s="222">
        <v>72</v>
      </c>
      <c r="G12" s="212">
        <v>72</v>
      </c>
      <c r="H12" s="284">
        <v>68</v>
      </c>
      <c r="I12" s="47">
        <v>78</v>
      </c>
      <c r="J12" s="222">
        <v>63</v>
      </c>
      <c r="K12" s="457">
        <v>62</v>
      </c>
      <c r="L12" s="463">
        <v>59</v>
      </c>
      <c r="M12" s="300">
        <v>63</v>
      </c>
      <c r="N12" s="222">
        <v>61</v>
      </c>
      <c r="O12" s="457">
        <v>61</v>
      </c>
      <c r="P12" s="463">
        <v>63</v>
      </c>
      <c r="Q12" s="300">
        <v>61</v>
      </c>
      <c r="R12" s="222">
        <v>52</v>
      </c>
      <c r="S12" s="457">
        <v>54</v>
      </c>
      <c r="T12" s="463">
        <v>55</v>
      </c>
      <c r="U12" s="300">
        <v>58</v>
      </c>
      <c r="V12" s="854">
        <v>58</v>
      </c>
      <c r="W12" s="457">
        <v>57</v>
      </c>
      <c r="X12" s="463">
        <v>58</v>
      </c>
      <c r="Y12" s="300">
        <v>89</v>
      </c>
      <c r="Z12" s="960">
        <v>149</v>
      </c>
      <c r="AA12" s="457">
        <v>165</v>
      </c>
      <c r="AB12" s="463">
        <v>146</v>
      </c>
      <c r="AC12" s="300">
        <v>149</v>
      </c>
      <c r="AD12" s="960">
        <v>154</v>
      </c>
      <c r="AE12" s="457">
        <v>155</v>
      </c>
      <c r="AF12" s="463">
        <v>157</v>
      </c>
      <c r="AG12" s="300">
        <v>145</v>
      </c>
      <c r="AH12" s="960">
        <v>116</v>
      </c>
      <c r="AI12" s="965">
        <v>119</v>
      </c>
      <c r="AJ12" s="463">
        <v>119</v>
      </c>
      <c r="AK12" s="300">
        <v>124</v>
      </c>
      <c r="AL12" s="960">
        <v>124</v>
      </c>
      <c r="AM12" s="965">
        <v>128</v>
      </c>
      <c r="AN12" s="463">
        <v>135</v>
      </c>
      <c r="AO12" s="300">
        <v>131</v>
      </c>
      <c r="AP12" s="960">
        <v>133</v>
      </c>
      <c r="AQ12" s="965"/>
      <c r="AR12" s="463"/>
      <c r="AS12" s="300"/>
      <c r="AT12" s="48"/>
      <c r="AU12" s="49">
        <v>389</v>
      </c>
      <c r="AV12" s="49">
        <v>290</v>
      </c>
      <c r="AW12" s="49">
        <v>247</v>
      </c>
      <c r="AX12" s="49">
        <v>246</v>
      </c>
      <c r="AY12" s="49">
        <v>219</v>
      </c>
      <c r="AZ12" s="49">
        <v>262</v>
      </c>
      <c r="BA12" s="49"/>
      <c r="BB12" s="49">
        <v>609</v>
      </c>
      <c r="BC12" s="49">
        <v>611</v>
      </c>
      <c r="BD12" s="49">
        <v>478</v>
      </c>
      <c r="BE12" s="49">
        <f t="shared" si="2"/>
        <v>518</v>
      </c>
      <c r="BF12" s="49">
        <f t="shared" si="3"/>
        <v>133</v>
      </c>
    </row>
    <row r="13" spans="1:58" s="2" customFormat="1" ht="14.25" customHeight="1" x14ac:dyDescent="0.2">
      <c r="A13" s="41" t="s">
        <v>102</v>
      </c>
      <c r="B13" s="45">
        <v>74</v>
      </c>
      <c r="C13" s="46">
        <v>83</v>
      </c>
      <c r="D13" s="46">
        <v>69</v>
      </c>
      <c r="E13" s="47">
        <v>69</v>
      </c>
      <c r="F13" s="222">
        <v>73</v>
      </c>
      <c r="G13" s="212">
        <v>71</v>
      </c>
      <c r="H13" s="284">
        <v>84</v>
      </c>
      <c r="I13" s="47">
        <v>73</v>
      </c>
      <c r="J13" s="222">
        <v>71</v>
      </c>
      <c r="K13" s="457">
        <v>77</v>
      </c>
      <c r="L13" s="463">
        <v>69</v>
      </c>
      <c r="M13" s="300">
        <v>69</v>
      </c>
      <c r="N13" s="222">
        <v>71</v>
      </c>
      <c r="O13" s="457">
        <v>71</v>
      </c>
      <c r="P13" s="463">
        <v>74</v>
      </c>
      <c r="Q13" s="300">
        <v>52</v>
      </c>
      <c r="R13" s="222">
        <v>50</v>
      </c>
      <c r="S13" s="457">
        <v>49</v>
      </c>
      <c r="T13" s="463">
        <v>48</v>
      </c>
      <c r="U13" s="300">
        <v>39</v>
      </c>
      <c r="V13" s="854">
        <v>37</v>
      </c>
      <c r="W13" s="457">
        <v>41</v>
      </c>
      <c r="X13" s="463">
        <v>36</v>
      </c>
      <c r="Y13" s="300">
        <v>141</v>
      </c>
      <c r="Z13" s="960">
        <v>380</v>
      </c>
      <c r="AA13" s="457">
        <v>455</v>
      </c>
      <c r="AB13" s="463">
        <v>380</v>
      </c>
      <c r="AC13" s="300">
        <v>381</v>
      </c>
      <c r="AD13" s="960">
        <v>380</v>
      </c>
      <c r="AE13" s="457">
        <v>405</v>
      </c>
      <c r="AF13" s="463">
        <v>380</v>
      </c>
      <c r="AG13" s="300">
        <v>397</v>
      </c>
      <c r="AH13" s="960">
        <v>375</v>
      </c>
      <c r="AI13" s="965">
        <v>377</v>
      </c>
      <c r="AJ13" s="463">
        <v>378</v>
      </c>
      <c r="AK13" s="300">
        <v>379</v>
      </c>
      <c r="AL13" s="960">
        <v>378</v>
      </c>
      <c r="AM13" s="965">
        <v>378</v>
      </c>
      <c r="AN13" s="463">
        <v>382</v>
      </c>
      <c r="AO13" s="300">
        <v>391</v>
      </c>
      <c r="AP13" s="960">
        <v>407</v>
      </c>
      <c r="AQ13" s="965"/>
      <c r="AR13" s="463"/>
      <c r="AS13" s="300"/>
      <c r="AT13" s="48"/>
      <c r="AU13" s="49">
        <v>295</v>
      </c>
      <c r="AV13" s="49">
        <v>301</v>
      </c>
      <c r="AW13" s="49">
        <v>286</v>
      </c>
      <c r="AX13" s="49">
        <v>268</v>
      </c>
      <c r="AY13" s="49">
        <v>186</v>
      </c>
      <c r="AZ13" s="49">
        <v>255</v>
      </c>
      <c r="BA13" s="49"/>
      <c r="BB13" s="49">
        <v>1596</v>
      </c>
      <c r="BC13" s="49">
        <v>1562</v>
      </c>
      <c r="BD13" s="49">
        <v>1509</v>
      </c>
      <c r="BE13" s="49">
        <f t="shared" si="2"/>
        <v>1529</v>
      </c>
      <c r="BF13" s="49">
        <f t="shared" si="3"/>
        <v>407</v>
      </c>
    </row>
    <row r="14" spans="1:58" s="2" customFormat="1" ht="14.25" customHeight="1" x14ac:dyDescent="0.2">
      <c r="A14" s="18"/>
      <c r="B14" s="45"/>
      <c r="C14" s="46"/>
      <c r="D14" s="46"/>
      <c r="E14" s="47"/>
      <c r="F14" s="222"/>
      <c r="G14" s="212"/>
      <c r="H14" s="284"/>
      <c r="I14" s="47"/>
      <c r="J14" s="222"/>
      <c r="K14" s="457"/>
      <c r="L14" s="463"/>
      <c r="M14" s="300"/>
      <c r="N14" s="222"/>
      <c r="O14" s="457"/>
      <c r="P14" s="463"/>
      <c r="Q14" s="300"/>
      <c r="R14" s="222"/>
      <c r="S14" s="457"/>
      <c r="T14" s="463"/>
      <c r="U14" s="300"/>
      <c r="V14" s="854"/>
      <c r="W14" s="457"/>
      <c r="X14" s="463"/>
      <c r="Y14" s="300"/>
      <c r="Z14" s="854"/>
      <c r="AA14" s="457"/>
      <c r="AB14" s="463"/>
      <c r="AC14" s="300"/>
      <c r="AD14" s="854"/>
      <c r="AE14" s="457"/>
      <c r="AF14" s="463"/>
      <c r="AG14" s="300"/>
      <c r="AH14" s="854"/>
      <c r="AI14" s="965"/>
      <c r="AJ14" s="463"/>
      <c r="AK14" s="300"/>
      <c r="AL14" s="854"/>
      <c r="AM14" s="965"/>
      <c r="AN14" s="463"/>
      <c r="AO14" s="300"/>
      <c r="AP14" s="854"/>
      <c r="AQ14" s="965"/>
      <c r="AR14" s="463"/>
      <c r="AS14" s="300"/>
      <c r="AT14" s="48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</row>
    <row r="15" spans="1:58" s="2" customFormat="1" ht="14.25" customHeight="1" x14ac:dyDescent="0.2">
      <c r="A15" s="43" t="s">
        <v>351</v>
      </c>
      <c r="B15" s="130">
        <v>144</v>
      </c>
      <c r="C15" s="131">
        <v>207</v>
      </c>
      <c r="D15" s="131">
        <v>256</v>
      </c>
      <c r="E15" s="132">
        <v>264</v>
      </c>
      <c r="F15" s="221">
        <v>231</v>
      </c>
      <c r="G15" s="213">
        <v>261</v>
      </c>
      <c r="H15" s="283">
        <v>236</v>
      </c>
      <c r="I15" s="132">
        <v>143</v>
      </c>
      <c r="J15" s="221">
        <v>190</v>
      </c>
      <c r="K15" s="456">
        <v>250</v>
      </c>
      <c r="L15" s="462">
        <v>298</v>
      </c>
      <c r="M15" s="299">
        <v>180</v>
      </c>
      <c r="N15" s="221">
        <v>294</v>
      </c>
      <c r="O15" s="456">
        <v>305</v>
      </c>
      <c r="P15" s="462">
        <v>307</v>
      </c>
      <c r="Q15" s="299">
        <v>317</v>
      </c>
      <c r="R15" s="221">
        <v>286</v>
      </c>
      <c r="S15" s="456">
        <v>353</v>
      </c>
      <c r="T15" s="462">
        <v>413</v>
      </c>
      <c r="U15" s="299">
        <v>410</v>
      </c>
      <c r="V15" s="852">
        <v>393</v>
      </c>
      <c r="W15" s="456">
        <v>431</v>
      </c>
      <c r="X15" s="462">
        <v>472</v>
      </c>
      <c r="Y15" s="299">
        <v>1245</v>
      </c>
      <c r="Z15" s="852">
        <v>59</v>
      </c>
      <c r="AA15" s="456">
        <v>595</v>
      </c>
      <c r="AB15" s="462">
        <v>705</v>
      </c>
      <c r="AC15" s="299">
        <v>707</v>
      </c>
      <c r="AD15" s="852">
        <v>2218</v>
      </c>
      <c r="AE15" s="456">
        <v>644</v>
      </c>
      <c r="AF15" s="462">
        <v>706</v>
      </c>
      <c r="AG15" s="299">
        <v>760</v>
      </c>
      <c r="AH15" s="852">
        <v>631</v>
      </c>
      <c r="AI15" s="967">
        <v>637</v>
      </c>
      <c r="AJ15" s="462">
        <v>2760</v>
      </c>
      <c r="AK15" s="299">
        <v>728</v>
      </c>
      <c r="AL15" s="852">
        <v>560</v>
      </c>
      <c r="AM15" s="967">
        <v>662</v>
      </c>
      <c r="AN15" s="462">
        <v>749</v>
      </c>
      <c r="AO15" s="299">
        <v>718</v>
      </c>
      <c r="AP15" s="852">
        <v>607</v>
      </c>
      <c r="AQ15" s="967"/>
      <c r="AR15" s="462"/>
      <c r="AS15" s="299"/>
      <c r="AT15" s="48"/>
      <c r="AU15" s="133">
        <v>871</v>
      </c>
      <c r="AV15" s="133">
        <v>871</v>
      </c>
      <c r="AW15" s="133">
        <v>918</v>
      </c>
      <c r="AX15" s="133">
        <v>1223</v>
      </c>
      <c r="AY15" s="133">
        <v>1462</v>
      </c>
      <c r="AZ15" s="133">
        <v>2541</v>
      </c>
      <c r="BA15" s="133"/>
      <c r="BB15" s="133">
        <v>2066</v>
      </c>
      <c r="BC15" s="133">
        <v>4328</v>
      </c>
      <c r="BD15" s="133">
        <v>4756</v>
      </c>
      <c r="BE15" s="133">
        <f>SUM(AL15:AO15)</f>
        <v>2689</v>
      </c>
      <c r="BF15" s="133">
        <f>SUM(AP15:AS15)</f>
        <v>607</v>
      </c>
    </row>
    <row r="16" spans="1:58" s="2" customFormat="1" ht="14.25" customHeight="1" x14ac:dyDescent="0.2">
      <c r="A16" s="18"/>
      <c r="B16" s="45"/>
      <c r="C16" s="46"/>
      <c r="D16" s="46"/>
      <c r="E16" s="47"/>
      <c r="F16" s="222"/>
      <c r="G16" s="212"/>
      <c r="H16" s="284"/>
      <c r="I16" s="47"/>
      <c r="J16" s="222"/>
      <c r="K16" s="457"/>
      <c r="L16" s="463"/>
      <c r="M16" s="300"/>
      <c r="N16" s="222"/>
      <c r="O16" s="457"/>
      <c r="P16" s="463"/>
      <c r="Q16" s="300"/>
      <c r="R16" s="222"/>
      <c r="S16" s="457"/>
      <c r="T16" s="463"/>
      <c r="U16" s="300"/>
      <c r="V16" s="854"/>
      <c r="W16" s="457"/>
      <c r="X16" s="463"/>
      <c r="Y16" s="300"/>
      <c r="Z16" s="854"/>
      <c r="AA16" s="457"/>
      <c r="AB16" s="463"/>
      <c r="AC16" s="300"/>
      <c r="AD16" s="854"/>
      <c r="AE16" s="457"/>
      <c r="AF16" s="463"/>
      <c r="AG16" s="300"/>
      <c r="AH16" s="854"/>
      <c r="AI16" s="965"/>
      <c r="AJ16" s="463"/>
      <c r="AK16" s="300"/>
      <c r="AL16" s="854"/>
      <c r="AM16" s="965"/>
      <c r="AN16" s="463"/>
      <c r="AO16" s="300"/>
      <c r="AP16" s="854"/>
      <c r="AQ16" s="965"/>
      <c r="AR16" s="463"/>
      <c r="AS16" s="300"/>
      <c r="AT16" s="48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</row>
    <row r="17" spans="1:58" s="2" customFormat="1" ht="14.25" customHeight="1" x14ac:dyDescent="0.2">
      <c r="A17" s="42" t="s">
        <v>103</v>
      </c>
      <c r="B17" s="45">
        <v>26</v>
      </c>
      <c r="C17" s="46">
        <v>29</v>
      </c>
      <c r="D17" s="46">
        <v>5</v>
      </c>
      <c r="E17" s="47">
        <v>26</v>
      </c>
      <c r="F17" s="222">
        <v>22</v>
      </c>
      <c r="G17" s="212">
        <v>15</v>
      </c>
      <c r="H17" s="284">
        <v>25</v>
      </c>
      <c r="I17" s="47">
        <v>15</v>
      </c>
      <c r="J17" s="222">
        <v>-1</v>
      </c>
      <c r="K17" s="457">
        <v>45</v>
      </c>
      <c r="L17" s="463">
        <v>-2</v>
      </c>
      <c r="M17" s="300">
        <v>-15</v>
      </c>
      <c r="N17" s="222">
        <v>-47</v>
      </c>
      <c r="O17" s="457">
        <v>-3</v>
      </c>
      <c r="P17" s="463">
        <v>-2</v>
      </c>
      <c r="Q17" s="300">
        <v>-6</v>
      </c>
      <c r="R17" s="222">
        <v>-1</v>
      </c>
      <c r="S17" s="457">
        <v>-1</v>
      </c>
      <c r="T17" s="463">
        <v>-3</v>
      </c>
      <c r="U17" s="300">
        <v>-3</v>
      </c>
      <c r="V17" s="854">
        <v>-3</v>
      </c>
      <c r="W17" s="457">
        <v>-1</v>
      </c>
      <c r="X17" s="463">
        <v>-3</v>
      </c>
      <c r="Y17" s="300">
        <v>-2</v>
      </c>
      <c r="Z17" s="854">
        <v>-1</v>
      </c>
      <c r="AA17" s="965">
        <v>-1</v>
      </c>
      <c r="AB17" s="463">
        <v>-5</v>
      </c>
      <c r="AC17" s="300">
        <v>-4</v>
      </c>
      <c r="AD17" s="854">
        <v>-5</v>
      </c>
      <c r="AE17" s="965">
        <v>-34</v>
      </c>
      <c r="AF17" s="463">
        <v>-6</v>
      </c>
      <c r="AG17" s="300">
        <v>-8</v>
      </c>
      <c r="AH17" s="854">
        <v>-2</v>
      </c>
      <c r="AI17" s="965">
        <v>-4</v>
      </c>
      <c r="AJ17" s="463">
        <v>-52</v>
      </c>
      <c r="AK17" s="300">
        <v>-1</v>
      </c>
      <c r="AL17" s="854">
        <v>-4</v>
      </c>
      <c r="AM17" s="965">
        <v>1</v>
      </c>
      <c r="AN17" s="463">
        <v>1</v>
      </c>
      <c r="AO17" s="300">
        <v>1</v>
      </c>
      <c r="AP17" s="854">
        <v>1</v>
      </c>
      <c r="AQ17" s="965"/>
      <c r="AR17" s="463"/>
      <c r="AS17" s="300"/>
      <c r="AT17" s="48"/>
      <c r="AU17" s="49">
        <v>86</v>
      </c>
      <c r="AV17" s="49">
        <v>77</v>
      </c>
      <c r="AW17" s="49">
        <v>27</v>
      </c>
      <c r="AX17" s="49">
        <v>-58</v>
      </c>
      <c r="AY17" s="49">
        <v>-8</v>
      </c>
      <c r="AZ17" s="49">
        <v>-9</v>
      </c>
      <c r="BA17" s="49"/>
      <c r="BB17" s="49">
        <v>-11</v>
      </c>
      <c r="BC17" s="49">
        <v>-53</v>
      </c>
      <c r="BD17" s="49">
        <v>-59</v>
      </c>
      <c r="BE17" s="49">
        <f t="shared" ref="BE17:BE23" si="4">SUM(AL17:AO17)</f>
        <v>-1</v>
      </c>
      <c r="BF17" s="49">
        <f t="shared" ref="BF17:BF22" si="5">SUM(AP17:AS17)</f>
        <v>1</v>
      </c>
    </row>
    <row r="18" spans="1:58" s="2" customFormat="1" ht="14.25" customHeight="1" x14ac:dyDescent="0.2">
      <c r="A18" s="903" t="s">
        <v>253</v>
      </c>
      <c r="B18" s="45">
        <v>0</v>
      </c>
      <c r="C18" s="46">
        <v>0</v>
      </c>
      <c r="D18" s="50">
        <v>0</v>
      </c>
      <c r="E18" s="47">
        <v>0</v>
      </c>
      <c r="F18" s="222">
        <v>0</v>
      </c>
      <c r="G18" s="212">
        <v>0</v>
      </c>
      <c r="H18" s="284">
        <v>0</v>
      </c>
      <c r="I18" s="47">
        <v>0</v>
      </c>
      <c r="J18" s="222">
        <v>0</v>
      </c>
      <c r="K18" s="457">
        <v>0</v>
      </c>
      <c r="L18" s="463">
        <v>0</v>
      </c>
      <c r="M18" s="300">
        <v>0</v>
      </c>
      <c r="N18" s="222">
        <v>0</v>
      </c>
      <c r="O18" s="457">
        <v>0</v>
      </c>
      <c r="P18" s="463">
        <v>0</v>
      </c>
      <c r="Q18" s="300">
        <v>0</v>
      </c>
      <c r="R18" s="222">
        <v>0</v>
      </c>
      <c r="S18" s="457">
        <v>0</v>
      </c>
      <c r="T18" s="463">
        <v>0</v>
      </c>
      <c r="U18" s="300">
        <v>0</v>
      </c>
      <c r="V18" s="854">
        <v>0</v>
      </c>
      <c r="W18" s="457">
        <v>0</v>
      </c>
      <c r="X18" s="463">
        <v>0</v>
      </c>
      <c r="Y18" s="300">
        <v>149</v>
      </c>
      <c r="Z18" s="854">
        <v>448</v>
      </c>
      <c r="AA18" s="965">
        <v>0</v>
      </c>
      <c r="AB18" s="463">
        <v>0</v>
      </c>
      <c r="AC18" s="300">
        <v>0</v>
      </c>
      <c r="AD18" s="854">
        <v>0</v>
      </c>
      <c r="AE18" s="965">
        <v>0</v>
      </c>
      <c r="AF18" s="463">
        <v>0</v>
      </c>
      <c r="AG18" s="300">
        <v>0</v>
      </c>
      <c r="AH18" s="854">
        <v>0</v>
      </c>
      <c r="AI18" s="965">
        <v>0</v>
      </c>
      <c r="AJ18" s="463">
        <v>0</v>
      </c>
      <c r="AK18" s="300">
        <v>0</v>
      </c>
      <c r="AL18" s="854">
        <v>0</v>
      </c>
      <c r="AM18" s="965">
        <v>0</v>
      </c>
      <c r="AN18" s="463">
        <v>0</v>
      </c>
      <c r="AO18" s="1033">
        <v>8</v>
      </c>
      <c r="AP18" s="854">
        <v>17</v>
      </c>
      <c r="AQ18" s="965"/>
      <c r="AR18" s="463"/>
      <c r="AS18" s="1033"/>
      <c r="AT18" s="48"/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149</v>
      </c>
      <c r="BA18" s="49"/>
      <c r="BB18" s="49">
        <v>448</v>
      </c>
      <c r="BC18" s="49">
        <v>0</v>
      </c>
      <c r="BD18" s="49">
        <v>0</v>
      </c>
      <c r="BE18" s="925">
        <f t="shared" si="4"/>
        <v>8</v>
      </c>
      <c r="BF18" s="925">
        <f t="shared" si="5"/>
        <v>17</v>
      </c>
    </row>
    <row r="19" spans="1:58" s="2" customFormat="1" ht="14.25" customHeight="1" x14ac:dyDescent="0.2">
      <c r="A19" s="42" t="s">
        <v>276</v>
      </c>
      <c r="B19" s="45">
        <v>-4</v>
      </c>
      <c r="C19" s="46">
        <v>-11</v>
      </c>
      <c r="D19" s="50">
        <v>0</v>
      </c>
      <c r="E19" s="47">
        <v>4</v>
      </c>
      <c r="F19" s="222">
        <v>9</v>
      </c>
      <c r="G19" s="212">
        <v>5</v>
      </c>
      <c r="H19" s="284">
        <v>7</v>
      </c>
      <c r="I19" s="47">
        <v>55</v>
      </c>
      <c r="J19" s="222">
        <v>7</v>
      </c>
      <c r="K19" s="457">
        <v>1</v>
      </c>
      <c r="L19" s="463">
        <v>3</v>
      </c>
      <c r="M19" s="300">
        <v>98</v>
      </c>
      <c r="N19" s="222">
        <v>4</v>
      </c>
      <c r="O19" s="457">
        <v>-11</v>
      </c>
      <c r="P19" s="463">
        <v>17</v>
      </c>
      <c r="Q19" s="300">
        <v>21</v>
      </c>
      <c r="R19" s="222">
        <v>33</v>
      </c>
      <c r="S19" s="457">
        <v>6</v>
      </c>
      <c r="T19" s="463">
        <v>6</v>
      </c>
      <c r="U19" s="300">
        <v>11</v>
      </c>
      <c r="V19" s="854">
        <v>12</v>
      </c>
      <c r="W19" s="457">
        <v>9</v>
      </c>
      <c r="X19" s="463">
        <v>4</v>
      </c>
      <c r="Y19" s="300">
        <v>239</v>
      </c>
      <c r="Z19" s="854">
        <v>20</v>
      </c>
      <c r="AA19" s="965">
        <v>39</v>
      </c>
      <c r="AB19" s="463">
        <v>3</v>
      </c>
      <c r="AC19" s="300">
        <v>5</v>
      </c>
      <c r="AD19" s="854">
        <v>-8</v>
      </c>
      <c r="AE19" s="965">
        <v>2</v>
      </c>
      <c r="AF19" s="463">
        <v>7</v>
      </c>
      <c r="AG19" s="300">
        <v>0</v>
      </c>
      <c r="AH19" s="854">
        <v>1</v>
      </c>
      <c r="AI19" s="965">
        <v>-1</v>
      </c>
      <c r="AJ19" s="463">
        <v>5</v>
      </c>
      <c r="AK19" s="300">
        <v>1</v>
      </c>
      <c r="AL19" s="854">
        <v>25</v>
      </c>
      <c r="AM19" s="965">
        <v>5</v>
      </c>
      <c r="AN19" s="463">
        <v>-1</v>
      </c>
      <c r="AO19" s="300">
        <v>-1</v>
      </c>
      <c r="AP19" s="854">
        <v>11</v>
      </c>
      <c r="AQ19" s="965"/>
      <c r="AR19" s="463"/>
      <c r="AS19" s="300"/>
      <c r="AT19" s="48"/>
      <c r="AU19" s="49">
        <v>-11</v>
      </c>
      <c r="AV19" s="49">
        <v>76</v>
      </c>
      <c r="AW19" s="49">
        <v>109</v>
      </c>
      <c r="AX19" s="49">
        <v>31</v>
      </c>
      <c r="AY19" s="49">
        <v>56</v>
      </c>
      <c r="AZ19" s="49">
        <v>264</v>
      </c>
      <c r="BA19" s="49"/>
      <c r="BB19" s="49">
        <v>67</v>
      </c>
      <c r="BC19" s="49">
        <v>1</v>
      </c>
      <c r="BD19" s="49">
        <v>6</v>
      </c>
      <c r="BE19" s="49">
        <f t="shared" si="4"/>
        <v>28</v>
      </c>
      <c r="BF19" s="49">
        <f t="shared" si="5"/>
        <v>11</v>
      </c>
    </row>
    <row r="20" spans="1:58" s="2" customFormat="1" ht="14.25" customHeight="1" x14ac:dyDescent="0.2">
      <c r="A20" s="42" t="s">
        <v>207</v>
      </c>
      <c r="B20" s="45">
        <v>7</v>
      </c>
      <c r="C20" s="46">
        <v>7</v>
      </c>
      <c r="D20" s="50">
        <v>7</v>
      </c>
      <c r="E20" s="47">
        <v>-9</v>
      </c>
      <c r="F20" s="222">
        <v>13</v>
      </c>
      <c r="G20" s="212">
        <v>6</v>
      </c>
      <c r="H20" s="284">
        <v>3</v>
      </c>
      <c r="I20" s="47">
        <v>9</v>
      </c>
      <c r="J20" s="222">
        <v>9</v>
      </c>
      <c r="K20" s="504">
        <v>15</v>
      </c>
      <c r="L20" s="463">
        <v>12</v>
      </c>
      <c r="M20" s="300">
        <v>16</v>
      </c>
      <c r="N20" s="222">
        <v>17</v>
      </c>
      <c r="O20" s="457">
        <v>20</v>
      </c>
      <c r="P20" s="463">
        <v>20</v>
      </c>
      <c r="Q20" s="300">
        <v>31</v>
      </c>
      <c r="R20" s="222">
        <v>28</v>
      </c>
      <c r="S20" s="457">
        <v>37</v>
      </c>
      <c r="T20" s="463">
        <v>34</v>
      </c>
      <c r="U20" s="300">
        <v>34</v>
      </c>
      <c r="V20" s="854">
        <v>35</v>
      </c>
      <c r="W20" s="457">
        <v>36</v>
      </c>
      <c r="X20" s="463">
        <v>34</v>
      </c>
      <c r="Y20" s="300">
        <v>111</v>
      </c>
      <c r="Z20" s="854">
        <v>99</v>
      </c>
      <c r="AA20" s="965">
        <v>80</v>
      </c>
      <c r="AB20" s="463">
        <v>77</v>
      </c>
      <c r="AC20" s="300">
        <v>82</v>
      </c>
      <c r="AD20" s="854">
        <v>68</v>
      </c>
      <c r="AE20" s="965">
        <v>67</v>
      </c>
      <c r="AF20" s="463">
        <v>68</v>
      </c>
      <c r="AG20" s="300">
        <v>78</v>
      </c>
      <c r="AH20" s="854">
        <v>69</v>
      </c>
      <c r="AI20" s="965">
        <v>69</v>
      </c>
      <c r="AJ20" s="463">
        <v>83</v>
      </c>
      <c r="AK20" s="300">
        <v>93</v>
      </c>
      <c r="AL20" s="854">
        <v>86</v>
      </c>
      <c r="AM20" s="965">
        <v>87</v>
      </c>
      <c r="AN20" s="463">
        <v>84</v>
      </c>
      <c r="AO20" s="300">
        <v>89</v>
      </c>
      <c r="AP20" s="854">
        <v>107</v>
      </c>
      <c r="AQ20" s="965"/>
      <c r="AR20" s="463"/>
      <c r="AS20" s="300"/>
      <c r="AT20" s="48"/>
      <c r="AU20" s="49">
        <v>12</v>
      </c>
      <c r="AV20" s="49">
        <v>31</v>
      </c>
      <c r="AW20" s="49">
        <v>52</v>
      </c>
      <c r="AX20" s="49">
        <v>88</v>
      </c>
      <c r="AY20" s="49">
        <v>133</v>
      </c>
      <c r="AZ20" s="49">
        <v>216</v>
      </c>
      <c r="BA20" s="49"/>
      <c r="BB20" s="49">
        <v>338</v>
      </c>
      <c r="BC20" s="49">
        <v>281</v>
      </c>
      <c r="BD20" s="49">
        <v>314</v>
      </c>
      <c r="BE20" s="49">
        <f t="shared" si="4"/>
        <v>346</v>
      </c>
      <c r="BF20" s="49">
        <f t="shared" si="5"/>
        <v>107</v>
      </c>
    </row>
    <row r="21" spans="1:58" s="2" customFormat="1" ht="14.25" customHeight="1" x14ac:dyDescent="0.2">
      <c r="A21" s="904" t="s">
        <v>266</v>
      </c>
      <c r="B21" s="45">
        <v>0</v>
      </c>
      <c r="C21" s="46">
        <v>0</v>
      </c>
      <c r="D21" s="50">
        <v>0</v>
      </c>
      <c r="E21" s="47">
        <v>0</v>
      </c>
      <c r="F21" s="222">
        <v>0</v>
      </c>
      <c r="G21" s="212">
        <v>0</v>
      </c>
      <c r="H21" s="284">
        <v>0</v>
      </c>
      <c r="I21" s="47">
        <v>0</v>
      </c>
      <c r="J21" s="222">
        <v>0</v>
      </c>
      <c r="K21" s="504">
        <v>0</v>
      </c>
      <c r="L21" s="463">
        <v>0</v>
      </c>
      <c r="M21" s="300">
        <v>0</v>
      </c>
      <c r="N21" s="222">
        <v>0</v>
      </c>
      <c r="O21" s="457">
        <v>0</v>
      </c>
      <c r="P21" s="463">
        <v>0</v>
      </c>
      <c r="Q21" s="300">
        <v>0</v>
      </c>
      <c r="R21" s="222">
        <v>0</v>
      </c>
      <c r="S21" s="457">
        <v>0</v>
      </c>
      <c r="T21" s="463">
        <v>0</v>
      </c>
      <c r="U21" s="300">
        <v>0</v>
      </c>
      <c r="V21" s="854">
        <v>8</v>
      </c>
      <c r="W21" s="457">
        <v>4</v>
      </c>
      <c r="X21" s="463">
        <v>3</v>
      </c>
      <c r="Y21" s="300">
        <v>27</v>
      </c>
      <c r="Z21" s="854">
        <v>5</v>
      </c>
      <c r="AA21" s="965">
        <v>11</v>
      </c>
      <c r="AB21" s="463">
        <v>14</v>
      </c>
      <c r="AC21" s="300">
        <v>37</v>
      </c>
      <c r="AD21" s="854">
        <v>30</v>
      </c>
      <c r="AE21" s="965">
        <v>35</v>
      </c>
      <c r="AF21" s="463">
        <v>42</v>
      </c>
      <c r="AG21" s="300">
        <v>32</v>
      </c>
      <c r="AH21" s="854">
        <v>26</v>
      </c>
      <c r="AI21" s="965">
        <v>25</v>
      </c>
      <c r="AJ21" s="463">
        <v>-1914</v>
      </c>
      <c r="AK21" s="300">
        <v>15</v>
      </c>
      <c r="AL21" s="854">
        <v>13</v>
      </c>
      <c r="AM21" s="965">
        <v>10</v>
      </c>
      <c r="AN21" s="463">
        <v>6</v>
      </c>
      <c r="AO21" s="300">
        <v>4</v>
      </c>
      <c r="AP21" s="854">
        <v>4</v>
      </c>
      <c r="AQ21" s="965"/>
      <c r="AR21" s="463"/>
      <c r="AS21" s="300"/>
      <c r="AT21" s="48"/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42</v>
      </c>
      <c r="BA21" s="49"/>
      <c r="BB21" s="49">
        <v>67</v>
      </c>
      <c r="BC21" s="49">
        <v>139</v>
      </c>
      <c r="BD21" s="49">
        <v>-1848</v>
      </c>
      <c r="BE21" s="49">
        <f t="shared" si="4"/>
        <v>33</v>
      </c>
      <c r="BF21" s="49">
        <f t="shared" si="5"/>
        <v>4</v>
      </c>
    </row>
    <row r="22" spans="1:58" s="2" customFormat="1" ht="14.25" customHeight="1" x14ac:dyDescent="0.2">
      <c r="A22" s="905" t="s">
        <v>277</v>
      </c>
      <c r="B22" s="45">
        <v>42</v>
      </c>
      <c r="C22" s="46">
        <v>18</v>
      </c>
      <c r="D22" s="46">
        <v>9</v>
      </c>
      <c r="E22" s="47">
        <v>15</v>
      </c>
      <c r="F22" s="222">
        <v>26</v>
      </c>
      <c r="G22" s="212">
        <v>16</v>
      </c>
      <c r="H22" s="284">
        <v>12</v>
      </c>
      <c r="I22" s="47">
        <v>8</v>
      </c>
      <c r="J22" s="222">
        <v>9</v>
      </c>
      <c r="K22" s="457">
        <v>15</v>
      </c>
      <c r="L22" s="463">
        <v>-5</v>
      </c>
      <c r="M22" s="300">
        <v>11</v>
      </c>
      <c r="N22" s="222">
        <v>5</v>
      </c>
      <c r="O22" s="457">
        <v>9</v>
      </c>
      <c r="P22" s="463">
        <v>8</v>
      </c>
      <c r="Q22" s="300">
        <v>24</v>
      </c>
      <c r="R22" s="222">
        <v>11</v>
      </c>
      <c r="S22" s="457">
        <v>-4</v>
      </c>
      <c r="T22" s="463">
        <v>1</v>
      </c>
      <c r="U22" s="300">
        <v>-1</v>
      </c>
      <c r="V22" s="854">
        <v>2</v>
      </c>
      <c r="W22" s="457">
        <v>3</v>
      </c>
      <c r="X22" s="463">
        <v>4</v>
      </c>
      <c r="Y22" s="300">
        <v>-1254</v>
      </c>
      <c r="Z22" s="854">
        <v>2</v>
      </c>
      <c r="AA22" s="965">
        <v>-8</v>
      </c>
      <c r="AB22" s="463">
        <v>6</v>
      </c>
      <c r="AC22" s="300">
        <v>6</v>
      </c>
      <c r="AD22" s="854">
        <v>-1596</v>
      </c>
      <c r="AE22" s="965">
        <v>16</v>
      </c>
      <c r="AF22" s="463">
        <v>29</v>
      </c>
      <c r="AG22" s="300">
        <v>12</v>
      </c>
      <c r="AH22" s="854">
        <v>1</v>
      </c>
      <c r="AI22" s="965">
        <v>4</v>
      </c>
      <c r="AJ22" s="463">
        <v>-36</v>
      </c>
      <c r="AK22" s="300">
        <v>13</v>
      </c>
      <c r="AL22" s="854">
        <v>6</v>
      </c>
      <c r="AM22" s="965">
        <v>4</v>
      </c>
      <c r="AN22" s="463">
        <v>-17</v>
      </c>
      <c r="AO22" s="300">
        <v>4</v>
      </c>
      <c r="AP22" s="854">
        <v>-107</v>
      </c>
      <c r="AQ22" s="965"/>
      <c r="AR22" s="463"/>
      <c r="AS22" s="300"/>
      <c r="AT22" s="48"/>
      <c r="AU22" s="49">
        <v>84</v>
      </c>
      <c r="AV22" s="49">
        <v>62</v>
      </c>
      <c r="AW22" s="49">
        <v>30</v>
      </c>
      <c r="AX22" s="49">
        <v>46</v>
      </c>
      <c r="AY22" s="49">
        <v>7</v>
      </c>
      <c r="AZ22" s="49">
        <v>-1245</v>
      </c>
      <c r="BA22" s="49"/>
      <c r="BB22" s="49">
        <v>6</v>
      </c>
      <c r="BC22" s="49">
        <v>-1539</v>
      </c>
      <c r="BD22" s="49">
        <v>-18</v>
      </c>
      <c r="BE22" s="49">
        <f t="shared" si="4"/>
        <v>-3</v>
      </c>
      <c r="BF22" s="49">
        <f t="shared" si="5"/>
        <v>-107</v>
      </c>
    </row>
    <row r="23" spans="1:58" s="2" customFormat="1" ht="14.25" customHeight="1" x14ac:dyDescent="0.2">
      <c r="A23" s="41" t="s">
        <v>204</v>
      </c>
      <c r="B23" s="45">
        <v>0</v>
      </c>
      <c r="C23" s="46">
        <v>0</v>
      </c>
      <c r="D23" s="46">
        <v>0</v>
      </c>
      <c r="E23" s="47">
        <v>0</v>
      </c>
      <c r="F23" s="222">
        <v>0</v>
      </c>
      <c r="G23" s="212">
        <v>0</v>
      </c>
      <c r="H23" s="284">
        <v>0</v>
      </c>
      <c r="I23" s="47">
        <v>0</v>
      </c>
      <c r="J23" s="222">
        <v>0</v>
      </c>
      <c r="K23" s="457">
        <v>-46</v>
      </c>
      <c r="L23" s="463">
        <v>0</v>
      </c>
      <c r="M23" s="459" t="s">
        <v>107</v>
      </c>
      <c r="N23" s="222">
        <v>46</v>
      </c>
      <c r="O23" s="457">
        <v>0</v>
      </c>
      <c r="P23" s="463">
        <v>0</v>
      </c>
      <c r="Q23" s="459">
        <v>0</v>
      </c>
      <c r="R23" s="222">
        <v>0</v>
      </c>
      <c r="S23" s="457" t="s">
        <v>107</v>
      </c>
      <c r="T23" s="463">
        <v>0</v>
      </c>
      <c r="U23" s="459" t="s">
        <v>107</v>
      </c>
      <c r="V23" s="853">
        <v>0</v>
      </c>
      <c r="W23" s="504">
        <v>0</v>
      </c>
      <c r="X23" s="754">
        <v>0</v>
      </c>
      <c r="Y23" s="459">
        <v>0</v>
      </c>
      <c r="Z23" s="853">
        <v>0</v>
      </c>
      <c r="AA23" s="966">
        <v>0</v>
      </c>
      <c r="AB23" s="754">
        <v>0</v>
      </c>
      <c r="AC23" s="459">
        <v>0</v>
      </c>
      <c r="AD23" s="853">
        <v>0</v>
      </c>
      <c r="AE23" s="966">
        <v>0</v>
      </c>
      <c r="AF23" s="754">
        <v>0</v>
      </c>
      <c r="AG23" s="459">
        <v>0</v>
      </c>
      <c r="AH23" s="853">
        <v>0</v>
      </c>
      <c r="AI23" s="966">
        <v>0</v>
      </c>
      <c r="AJ23" s="754">
        <v>0</v>
      </c>
      <c r="AK23" s="459">
        <v>0</v>
      </c>
      <c r="AL23" s="853">
        <v>0</v>
      </c>
      <c r="AM23" s="966">
        <v>0</v>
      </c>
      <c r="AN23" s="754">
        <v>0</v>
      </c>
      <c r="AO23" s="459">
        <v>0</v>
      </c>
      <c r="AP23" s="853">
        <v>0</v>
      </c>
      <c r="AQ23" s="966"/>
      <c r="AR23" s="754"/>
      <c r="AS23" s="459"/>
      <c r="AT23" s="48"/>
      <c r="AU23" s="49">
        <v>0</v>
      </c>
      <c r="AV23" s="470">
        <v>0</v>
      </c>
      <c r="AW23" s="49">
        <v>-46</v>
      </c>
      <c r="AX23" s="49">
        <v>46</v>
      </c>
      <c r="AY23" s="49">
        <v>0</v>
      </c>
      <c r="AZ23" s="49">
        <v>0</v>
      </c>
      <c r="BA23" s="49"/>
      <c r="BB23" s="49">
        <v>0</v>
      </c>
      <c r="BC23" s="49">
        <v>0</v>
      </c>
      <c r="BD23" s="49">
        <v>0</v>
      </c>
      <c r="BE23" s="49">
        <f t="shared" si="4"/>
        <v>0</v>
      </c>
      <c r="BF23" s="49">
        <f>SUM(AP23:AS23)</f>
        <v>0</v>
      </c>
    </row>
    <row r="24" spans="1:58" s="2" customFormat="1" ht="14.25" customHeight="1" x14ac:dyDescent="0.2">
      <c r="A24" s="41"/>
      <c r="B24" s="45"/>
      <c r="C24" s="46"/>
      <c r="D24" s="46"/>
      <c r="E24" s="47"/>
      <c r="F24" s="222"/>
      <c r="G24" s="212"/>
      <c r="H24" s="284"/>
      <c r="I24" s="47"/>
      <c r="J24" s="222"/>
      <c r="K24" s="457"/>
      <c r="L24" s="463"/>
      <c r="M24" s="300"/>
      <c r="N24" s="222"/>
      <c r="O24" s="457"/>
      <c r="P24" s="463"/>
      <c r="Q24" s="300"/>
      <c r="R24" s="222"/>
      <c r="S24" s="457"/>
      <c r="T24" s="463"/>
      <c r="U24" s="300"/>
      <c r="V24" s="854"/>
      <c r="W24" s="457"/>
      <c r="X24" s="463"/>
      <c r="Y24" s="300"/>
      <c r="Z24" s="854"/>
      <c r="AA24" s="965"/>
      <c r="AB24" s="463"/>
      <c r="AC24" s="300"/>
      <c r="AD24" s="854"/>
      <c r="AE24" s="965"/>
      <c r="AF24" s="463"/>
      <c r="AG24" s="300"/>
      <c r="AH24" s="854"/>
      <c r="AI24" s="965"/>
      <c r="AJ24" s="463"/>
      <c r="AK24" s="300"/>
      <c r="AL24" s="854"/>
      <c r="AM24" s="965"/>
      <c r="AN24" s="463"/>
      <c r="AO24" s="300"/>
      <c r="AP24" s="854"/>
      <c r="AQ24" s="965"/>
      <c r="AR24" s="463"/>
      <c r="AS24" s="300"/>
      <c r="AT24" s="48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</row>
    <row r="25" spans="1:58" s="2" customFormat="1" ht="14.25" customHeight="1" x14ac:dyDescent="0.2">
      <c r="A25" s="44" t="s">
        <v>104</v>
      </c>
      <c r="B25" s="130">
        <v>215</v>
      </c>
      <c r="C25" s="131">
        <v>250</v>
      </c>
      <c r="D25" s="131">
        <v>277</v>
      </c>
      <c r="E25" s="132">
        <v>300</v>
      </c>
      <c r="F25" s="221">
        <v>301</v>
      </c>
      <c r="G25" s="213">
        <v>303</v>
      </c>
      <c r="H25" s="283">
        <v>283</v>
      </c>
      <c r="I25" s="132">
        <v>230</v>
      </c>
      <c r="J25" s="221">
        <v>214</v>
      </c>
      <c r="K25" s="456">
        <v>280</v>
      </c>
      <c r="L25" s="462">
        <v>306</v>
      </c>
      <c r="M25" s="299">
        <v>290</v>
      </c>
      <c r="N25" s="221">
        <v>319</v>
      </c>
      <c r="O25" s="456">
        <v>320</v>
      </c>
      <c r="P25" s="462">
        <v>350</v>
      </c>
      <c r="Q25" s="299">
        <v>387</v>
      </c>
      <c r="R25" s="221">
        <v>357</v>
      </c>
      <c r="S25" s="456">
        <v>391</v>
      </c>
      <c r="T25" s="462">
        <v>451</v>
      </c>
      <c r="U25" s="299">
        <v>451</v>
      </c>
      <c r="V25" s="852">
        <v>447</v>
      </c>
      <c r="W25" s="456">
        <v>482</v>
      </c>
      <c r="X25" s="462">
        <v>514</v>
      </c>
      <c r="Y25" s="299">
        <v>515</v>
      </c>
      <c r="Z25" s="852">
        <v>632</v>
      </c>
      <c r="AA25" s="967">
        <v>716</v>
      </c>
      <c r="AB25" s="462">
        <v>800</v>
      </c>
      <c r="AC25" s="299">
        <v>833</v>
      </c>
      <c r="AD25" s="852">
        <v>707</v>
      </c>
      <c r="AE25" s="967">
        <v>730</v>
      </c>
      <c r="AF25" s="462">
        <v>846</v>
      </c>
      <c r="AG25" s="299">
        <v>874</v>
      </c>
      <c r="AH25" s="852">
        <v>726</v>
      </c>
      <c r="AI25" s="967">
        <v>730</v>
      </c>
      <c r="AJ25" s="462">
        <v>846</v>
      </c>
      <c r="AK25" s="299">
        <v>849</v>
      </c>
      <c r="AL25" s="852">
        <v>686</v>
      </c>
      <c r="AM25" s="967">
        <v>769</v>
      </c>
      <c r="AN25" s="462">
        <v>822</v>
      </c>
      <c r="AO25" s="299">
        <v>823</v>
      </c>
      <c r="AP25" s="852">
        <v>640</v>
      </c>
      <c r="AQ25" s="967"/>
      <c r="AR25" s="462"/>
      <c r="AS25" s="299"/>
      <c r="AT25" s="48"/>
      <c r="AU25" s="133">
        <v>1042</v>
      </c>
      <c r="AV25" s="133">
        <v>1117</v>
      </c>
      <c r="AW25" s="133">
        <v>1090</v>
      </c>
      <c r="AX25" s="133">
        <v>1376</v>
      </c>
      <c r="AY25" s="133">
        <v>1650</v>
      </c>
      <c r="AZ25" s="133">
        <v>1958</v>
      </c>
      <c r="BA25" s="133"/>
      <c r="BB25" s="133">
        <v>2981</v>
      </c>
      <c r="BC25" s="133">
        <v>3157</v>
      </c>
      <c r="BD25" s="133">
        <v>3151</v>
      </c>
      <c r="BE25" s="133">
        <f t="shared" ref="BE25" si="6">SUM(AL25:AO25)</f>
        <v>3100</v>
      </c>
      <c r="BF25" s="133">
        <f>SUM(AP25:AS25)</f>
        <v>640</v>
      </c>
    </row>
    <row r="26" spans="1:58" s="2" customFormat="1" ht="14.25" customHeight="1" thickBot="1" x14ac:dyDescent="0.25">
      <c r="A26" s="296" t="s">
        <v>134</v>
      </c>
      <c r="B26" s="134"/>
      <c r="C26" s="135"/>
      <c r="D26" s="135"/>
      <c r="E26" s="136">
        <v>1042</v>
      </c>
      <c r="F26" s="223">
        <v>1128</v>
      </c>
      <c r="G26" s="214">
        <v>1181</v>
      </c>
      <c r="H26" s="286">
        <v>1187</v>
      </c>
      <c r="I26" s="136">
        <v>1117</v>
      </c>
      <c r="J26" s="223">
        <v>1030</v>
      </c>
      <c r="K26" s="458">
        <v>1007</v>
      </c>
      <c r="L26" s="464">
        <v>1030</v>
      </c>
      <c r="M26" s="301">
        <v>1090</v>
      </c>
      <c r="N26" s="223">
        <v>1195</v>
      </c>
      <c r="O26" s="458">
        <v>1235</v>
      </c>
      <c r="P26" s="464">
        <v>1279</v>
      </c>
      <c r="Q26" s="301">
        <v>1376</v>
      </c>
      <c r="R26" s="223">
        <v>1414</v>
      </c>
      <c r="S26" s="458">
        <v>1485</v>
      </c>
      <c r="T26" s="464">
        <v>1586</v>
      </c>
      <c r="U26" s="301">
        <v>1650</v>
      </c>
      <c r="V26" s="855">
        <v>1740</v>
      </c>
      <c r="W26" s="458">
        <v>1831</v>
      </c>
      <c r="X26" s="464">
        <v>1894</v>
      </c>
      <c r="Y26" s="301">
        <v>1958</v>
      </c>
      <c r="Z26" s="855">
        <v>2143</v>
      </c>
      <c r="AA26" s="968">
        <v>2377</v>
      </c>
      <c r="AB26" s="464">
        <v>2663</v>
      </c>
      <c r="AC26" s="301">
        <v>2981</v>
      </c>
      <c r="AD26" s="855">
        <v>3056</v>
      </c>
      <c r="AE26" s="968">
        <v>3070</v>
      </c>
      <c r="AF26" s="464">
        <v>3116</v>
      </c>
      <c r="AG26" s="301">
        <v>3157</v>
      </c>
      <c r="AH26" s="855">
        <v>3176</v>
      </c>
      <c r="AI26" s="968">
        <v>3176</v>
      </c>
      <c r="AJ26" s="464">
        <v>3176</v>
      </c>
      <c r="AK26" s="301">
        <v>3151</v>
      </c>
      <c r="AL26" s="855">
        <v>3111</v>
      </c>
      <c r="AM26" s="968">
        <v>3150</v>
      </c>
      <c r="AN26" s="464">
        <v>3126</v>
      </c>
      <c r="AO26" s="301">
        <v>3100</v>
      </c>
      <c r="AP26" s="855">
        <f>+AM25+AN25+AO25+AP25</f>
        <v>3054</v>
      </c>
      <c r="AQ26" s="968"/>
      <c r="AR26" s="464"/>
      <c r="AS26" s="301"/>
      <c r="AT26" s="48"/>
      <c r="AU26" s="137">
        <v>1042</v>
      </c>
      <c r="AV26" s="137">
        <v>1117</v>
      </c>
      <c r="AW26" s="137">
        <v>1090</v>
      </c>
      <c r="AX26" s="137">
        <v>1376</v>
      </c>
      <c r="AY26" s="137">
        <v>1650</v>
      </c>
      <c r="AZ26" s="137">
        <v>1958</v>
      </c>
      <c r="BA26" s="137"/>
      <c r="BB26" s="137">
        <v>2981</v>
      </c>
      <c r="BC26" s="137">
        <v>3157</v>
      </c>
      <c r="BD26" s="137">
        <v>3151</v>
      </c>
      <c r="BE26" s="137">
        <f>+BE25</f>
        <v>3100</v>
      </c>
      <c r="BF26" s="137">
        <f>SUM(AP26:AS26)</f>
        <v>3054</v>
      </c>
    </row>
    <row r="27" spans="1:58" s="2" customFormat="1" x14ac:dyDescent="0.2">
      <c r="A27" s="372" t="s">
        <v>275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909"/>
      <c r="AB27" s="309"/>
      <c r="AC27" s="309"/>
      <c r="AD27" s="309"/>
      <c r="AE27" s="909"/>
      <c r="AF27" s="309"/>
      <c r="AG27" s="309"/>
      <c r="AH27" s="309"/>
      <c r="AI27" s="9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  <c r="BB27" s="309"/>
      <c r="BC27" s="309"/>
      <c r="BD27" s="309"/>
      <c r="BE27" s="309"/>
      <c r="BF27" s="309"/>
    </row>
    <row r="28" spans="1:58" s="2" customFormat="1" x14ac:dyDescent="0.2">
      <c r="A28" s="372" t="s">
        <v>105</v>
      </c>
      <c r="B28" s="309">
        <v>18</v>
      </c>
      <c r="C28" s="309">
        <v>1</v>
      </c>
      <c r="D28" s="309">
        <v>1</v>
      </c>
      <c r="E28" s="309">
        <v>20</v>
      </c>
      <c r="F28" s="944" t="s">
        <v>107</v>
      </c>
      <c r="G28" s="944">
        <v>1</v>
      </c>
      <c r="H28" s="944" t="s">
        <v>107</v>
      </c>
      <c r="I28" s="944">
        <v>4</v>
      </c>
      <c r="J28" s="944">
        <v>1</v>
      </c>
      <c r="K28" s="944">
        <v>0</v>
      </c>
      <c r="L28" s="944">
        <v>1</v>
      </c>
      <c r="M28" s="944" t="s">
        <v>107</v>
      </c>
      <c r="N28" s="944">
        <v>0</v>
      </c>
      <c r="O28" s="944">
        <v>1</v>
      </c>
      <c r="P28" s="944">
        <v>6</v>
      </c>
      <c r="Q28" s="944">
        <v>2</v>
      </c>
      <c r="R28" s="944">
        <v>0</v>
      </c>
      <c r="S28" s="944" t="s">
        <v>107</v>
      </c>
      <c r="T28" s="944">
        <v>0</v>
      </c>
      <c r="U28" s="944">
        <v>1</v>
      </c>
      <c r="V28" s="944">
        <v>0</v>
      </c>
      <c r="W28" s="944">
        <v>0</v>
      </c>
      <c r="X28" s="944">
        <v>0</v>
      </c>
      <c r="Y28" s="944">
        <v>0</v>
      </c>
      <c r="Z28" s="944">
        <v>0</v>
      </c>
      <c r="AA28" s="944">
        <v>1</v>
      </c>
      <c r="AB28" s="944">
        <v>0</v>
      </c>
      <c r="AC28" s="944">
        <v>0</v>
      </c>
      <c r="AD28" s="944">
        <v>0</v>
      </c>
      <c r="AE28" s="944">
        <v>0</v>
      </c>
      <c r="AF28" s="944">
        <v>0</v>
      </c>
      <c r="AG28" s="944">
        <v>0</v>
      </c>
      <c r="AH28" s="944">
        <v>0</v>
      </c>
      <c r="AI28" s="1141">
        <v>0</v>
      </c>
      <c r="AJ28" s="944">
        <v>0</v>
      </c>
      <c r="AK28" s="944">
        <v>0</v>
      </c>
      <c r="AL28" s="944">
        <v>0</v>
      </c>
      <c r="AM28" s="944">
        <v>0</v>
      </c>
      <c r="AN28" s="944">
        <v>0</v>
      </c>
      <c r="AO28" s="944">
        <v>0</v>
      </c>
      <c r="AP28" s="944">
        <v>0</v>
      </c>
      <c r="AQ28" s="944">
        <v>0</v>
      </c>
      <c r="AR28" s="944">
        <v>0</v>
      </c>
      <c r="AS28" s="944">
        <v>0</v>
      </c>
      <c r="AT28" s="309"/>
      <c r="AU28" s="309">
        <v>40</v>
      </c>
      <c r="AV28" s="309">
        <v>5</v>
      </c>
      <c r="AW28" s="309">
        <v>2</v>
      </c>
      <c r="AX28" s="309">
        <v>9</v>
      </c>
      <c r="AY28" s="309">
        <v>1</v>
      </c>
      <c r="AZ28" s="309">
        <v>0</v>
      </c>
      <c r="BA28" s="309"/>
      <c r="BB28" s="309">
        <v>1</v>
      </c>
      <c r="BC28" s="309">
        <v>0</v>
      </c>
      <c r="BD28" s="309">
        <v>0</v>
      </c>
      <c r="BE28" s="309">
        <f t="shared" ref="BE28:BE29" si="7">SUM(AL28:AO28)</f>
        <v>0</v>
      </c>
      <c r="BF28" s="309">
        <f>SUM(AP28:AS28)</f>
        <v>0</v>
      </c>
    </row>
    <row r="29" spans="1:58" s="2" customFormat="1" x14ac:dyDescent="0.2">
      <c r="A29" s="372" t="s">
        <v>106</v>
      </c>
      <c r="B29" s="309">
        <v>3</v>
      </c>
      <c r="C29" s="309">
        <v>0</v>
      </c>
      <c r="D29" s="309">
        <v>0</v>
      </c>
      <c r="E29" s="309">
        <v>3</v>
      </c>
      <c r="F29" s="944" t="s">
        <v>107</v>
      </c>
      <c r="G29" s="944" t="s">
        <v>107</v>
      </c>
      <c r="H29" s="944" t="s">
        <v>107</v>
      </c>
      <c r="I29" s="944">
        <v>1</v>
      </c>
      <c r="J29" s="945" t="s">
        <v>107</v>
      </c>
      <c r="K29" s="945">
        <v>1</v>
      </c>
      <c r="L29" s="945">
        <v>0</v>
      </c>
      <c r="M29" s="945">
        <v>1</v>
      </c>
      <c r="N29" s="945">
        <v>1</v>
      </c>
      <c r="O29" s="945">
        <v>1</v>
      </c>
      <c r="P29" s="945">
        <v>0</v>
      </c>
      <c r="Q29" s="945">
        <v>1</v>
      </c>
      <c r="R29" s="945">
        <v>0</v>
      </c>
      <c r="S29" s="945">
        <v>1</v>
      </c>
      <c r="T29" s="945">
        <v>0</v>
      </c>
      <c r="U29" s="945" t="s">
        <v>107</v>
      </c>
      <c r="V29" s="945">
        <v>0</v>
      </c>
      <c r="W29" s="945">
        <v>-2</v>
      </c>
      <c r="X29" s="945">
        <v>-3</v>
      </c>
      <c r="Y29" s="945">
        <v>-3</v>
      </c>
      <c r="Z29" s="945">
        <v>0</v>
      </c>
      <c r="AA29" s="945">
        <v>-5</v>
      </c>
      <c r="AB29" s="945">
        <v>-15</v>
      </c>
      <c r="AC29" s="945">
        <v>-15</v>
      </c>
      <c r="AD29" s="945">
        <v>-4</v>
      </c>
      <c r="AE29" s="945">
        <v>0</v>
      </c>
      <c r="AF29" s="945">
        <v>0</v>
      </c>
      <c r="AG29" s="945">
        <v>0</v>
      </c>
      <c r="AH29" s="945">
        <v>0</v>
      </c>
      <c r="AI29" s="1142">
        <v>0</v>
      </c>
      <c r="AJ29" s="945">
        <v>0</v>
      </c>
      <c r="AK29" s="945">
        <v>0</v>
      </c>
      <c r="AL29" s="945">
        <v>0</v>
      </c>
      <c r="AM29" s="945">
        <v>0</v>
      </c>
      <c r="AN29" s="945">
        <v>0</v>
      </c>
      <c r="AO29" s="945">
        <v>0</v>
      </c>
      <c r="AP29" s="945">
        <v>0</v>
      </c>
      <c r="AQ29" s="945">
        <v>0</v>
      </c>
      <c r="AR29" s="945">
        <v>0</v>
      </c>
      <c r="AS29" s="945">
        <v>0</v>
      </c>
      <c r="AT29" s="309"/>
      <c r="AU29" s="309">
        <v>6</v>
      </c>
      <c r="AV29" s="309">
        <v>1</v>
      </c>
      <c r="AW29" s="309">
        <v>2</v>
      </c>
      <c r="AX29" s="309">
        <v>3</v>
      </c>
      <c r="AY29" s="309">
        <v>1</v>
      </c>
      <c r="AZ29" s="309">
        <v>-8</v>
      </c>
      <c r="BA29" s="309"/>
      <c r="BB29" s="309">
        <v>-35</v>
      </c>
      <c r="BC29" s="309">
        <v>-4</v>
      </c>
      <c r="BD29" s="309">
        <v>0</v>
      </c>
      <c r="BE29" s="309">
        <f t="shared" si="7"/>
        <v>0</v>
      </c>
      <c r="BF29" s="309">
        <f>SUM(AP29:AS29)</f>
        <v>0</v>
      </c>
    </row>
    <row r="30" spans="1:58" x14ac:dyDescent="0.2">
      <c r="A30" s="372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9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</row>
    <row r="31" spans="1:58" s="272" customFormat="1" x14ac:dyDescent="0.2">
      <c r="A31" s="372" t="s">
        <v>269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05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</row>
    <row r="32" spans="1:58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05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</row>
    <row r="33" spans="1:58" ht="15.75" thickBot="1" x14ac:dyDescent="0.3">
      <c r="A33" s="1" t="s">
        <v>213</v>
      </c>
      <c r="B33" s="272"/>
      <c r="C33" s="272"/>
      <c r="D33" s="272"/>
      <c r="E33" s="272"/>
      <c r="F33" s="272"/>
      <c r="G33" s="272"/>
      <c r="H33" s="272"/>
      <c r="AT33" s="272"/>
      <c r="AU33" s="272"/>
      <c r="AZ33" s="272"/>
    </row>
    <row r="34" spans="1:58" ht="13.5" thickBot="1" x14ac:dyDescent="0.25">
      <c r="A34" s="13" t="s">
        <v>7</v>
      </c>
      <c r="B34" s="14" t="s">
        <v>8</v>
      </c>
      <c r="C34" s="28" t="s">
        <v>1</v>
      </c>
      <c r="D34" s="28" t="s">
        <v>2</v>
      </c>
      <c r="E34" s="29" t="s">
        <v>19</v>
      </c>
      <c r="F34" s="183" t="s">
        <v>112</v>
      </c>
      <c r="G34" s="200" t="s">
        <v>120</v>
      </c>
      <c r="H34" s="280" t="s">
        <v>128</v>
      </c>
      <c r="I34" s="180" t="s">
        <v>129</v>
      </c>
      <c r="J34" s="355" t="s">
        <v>136</v>
      </c>
      <c r="K34" s="454" t="s">
        <v>140</v>
      </c>
      <c r="L34" s="460" t="s">
        <v>141</v>
      </c>
      <c r="M34" s="184" t="s">
        <v>142</v>
      </c>
      <c r="N34" s="355" t="s">
        <v>209</v>
      </c>
      <c r="O34" s="454" t="s">
        <v>210</v>
      </c>
      <c r="P34" s="460" t="s">
        <v>211</v>
      </c>
      <c r="Q34" s="184" t="s">
        <v>212</v>
      </c>
      <c r="R34" s="355" t="s">
        <v>219</v>
      </c>
      <c r="S34" s="454" t="s">
        <v>220</v>
      </c>
      <c r="T34" s="460" t="s">
        <v>221</v>
      </c>
      <c r="U34" s="184" t="s">
        <v>222</v>
      </c>
      <c r="V34" s="355" t="s">
        <v>235</v>
      </c>
      <c r="W34" s="184" t="s">
        <v>236</v>
      </c>
      <c r="X34" s="184" t="s">
        <v>237</v>
      </c>
      <c r="Y34" s="184" t="s">
        <v>238</v>
      </c>
      <c r="Z34" s="355" t="s">
        <v>280</v>
      </c>
      <c r="AA34" s="184" t="s">
        <v>281</v>
      </c>
      <c r="AB34" s="184" t="s">
        <v>282</v>
      </c>
      <c r="AC34" s="184" t="s">
        <v>283</v>
      </c>
      <c r="AD34" s="474" t="s">
        <v>319</v>
      </c>
      <c r="AE34" s="475" t="s">
        <v>320</v>
      </c>
      <c r="AF34" s="475" t="s">
        <v>321</v>
      </c>
      <c r="AG34" s="180" t="s">
        <v>322</v>
      </c>
      <c r="AH34" s="474" t="s">
        <v>323</v>
      </c>
      <c r="AI34" s="1062" t="s">
        <v>324</v>
      </c>
      <c r="AJ34" s="475" t="s">
        <v>325</v>
      </c>
      <c r="AK34" s="180" t="s">
        <v>326</v>
      </c>
      <c r="AL34" s="474" t="s">
        <v>346</v>
      </c>
      <c r="AM34" s="1062" t="s">
        <v>355</v>
      </c>
      <c r="AN34" s="475" t="s">
        <v>356</v>
      </c>
      <c r="AO34" s="180" t="s">
        <v>357</v>
      </c>
      <c r="AP34" s="474" t="s">
        <v>362</v>
      </c>
      <c r="AQ34" s="1062" t="s">
        <v>363</v>
      </c>
      <c r="AR34" s="475" t="s">
        <v>364</v>
      </c>
      <c r="AS34" s="180" t="s">
        <v>365</v>
      </c>
      <c r="AT34" s="3"/>
      <c r="AU34" s="15">
        <v>2010</v>
      </c>
      <c r="AV34" s="15">
        <v>2011</v>
      </c>
      <c r="AW34" s="15">
        <v>2012</v>
      </c>
      <c r="AX34" s="15">
        <v>2013</v>
      </c>
      <c r="AY34" s="15">
        <v>2014</v>
      </c>
      <c r="AZ34" s="15">
        <v>2015</v>
      </c>
      <c r="BA34" s="15">
        <v>2016</v>
      </c>
      <c r="BB34" s="15">
        <v>2016</v>
      </c>
      <c r="BC34" s="15">
        <v>2017</v>
      </c>
      <c r="BD34" s="15">
        <v>2018</v>
      </c>
      <c r="BE34" s="15">
        <v>2019</v>
      </c>
      <c r="BF34" s="15">
        <v>2020</v>
      </c>
    </row>
    <row r="35" spans="1:58" x14ac:dyDescent="0.2">
      <c r="A35" s="571"/>
      <c r="B35" s="579"/>
      <c r="C35" s="32"/>
      <c r="D35" s="32"/>
      <c r="E35" s="586"/>
      <c r="F35" s="579"/>
      <c r="G35" s="7"/>
      <c r="H35" s="32"/>
      <c r="I35" s="586"/>
      <c r="J35" s="579"/>
      <c r="K35" s="32"/>
      <c r="L35" s="32"/>
      <c r="M35" s="138"/>
      <c r="N35" s="579"/>
      <c r="O35" s="32"/>
      <c r="P35" s="455"/>
      <c r="Q35" s="138"/>
      <c r="R35" s="579"/>
      <c r="S35" s="32"/>
      <c r="T35" s="455"/>
      <c r="U35" s="138"/>
      <c r="V35" s="827"/>
      <c r="W35" s="797"/>
      <c r="X35" s="753"/>
      <c r="Y35" s="138"/>
      <c r="Z35" s="827"/>
      <c r="AA35" s="797"/>
      <c r="AB35" s="753"/>
      <c r="AC35" s="138"/>
      <c r="AD35" s="827"/>
      <c r="AE35" s="797"/>
      <c r="AF35" s="753"/>
      <c r="AG35" s="138"/>
      <c r="AH35" s="827"/>
      <c r="AI35" s="1140"/>
      <c r="AJ35" s="753"/>
      <c r="AK35" s="138"/>
      <c r="AL35" s="827"/>
      <c r="AM35" s="1140"/>
      <c r="AN35" s="753"/>
      <c r="AO35" s="138"/>
      <c r="AP35" s="827"/>
      <c r="AQ35" s="1140"/>
      <c r="AR35" s="753"/>
      <c r="AS35" s="138"/>
      <c r="AT35" s="2"/>
      <c r="AU35" s="575"/>
      <c r="AV35" s="575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</row>
    <row r="36" spans="1:58" x14ac:dyDescent="0.2">
      <c r="A36" s="572" t="s">
        <v>214</v>
      </c>
      <c r="B36" s="247">
        <v>-17</v>
      </c>
      <c r="C36" s="156">
        <v>75</v>
      </c>
      <c r="D36" s="156">
        <v>152</v>
      </c>
      <c r="E36" s="159">
        <v>151</v>
      </c>
      <c r="F36" s="247">
        <v>-3</v>
      </c>
      <c r="G36" s="156">
        <v>81</v>
      </c>
      <c r="H36" s="156">
        <v>131</v>
      </c>
      <c r="I36" s="159">
        <v>-34</v>
      </c>
      <c r="J36" s="247">
        <v>97</v>
      </c>
      <c r="K36" s="156">
        <v>269</v>
      </c>
      <c r="L36" s="156">
        <v>192</v>
      </c>
      <c r="M36" s="159">
        <v>164</v>
      </c>
      <c r="N36" s="247">
        <v>119</v>
      </c>
      <c r="O36" s="156">
        <v>160</v>
      </c>
      <c r="P36" s="156">
        <v>298</v>
      </c>
      <c r="Q36" s="159">
        <v>314</v>
      </c>
      <c r="R36" s="247">
        <v>273</v>
      </c>
      <c r="S36" s="685">
        <v>242</v>
      </c>
      <c r="T36" s="156">
        <v>397</v>
      </c>
      <c r="U36" s="159">
        <v>556</v>
      </c>
      <c r="V36" s="834">
        <v>368</v>
      </c>
      <c r="W36" s="798">
        <v>351</v>
      </c>
      <c r="X36" s="755">
        <v>340</v>
      </c>
      <c r="Y36" s="159">
        <v>271</v>
      </c>
      <c r="Z36" s="834">
        <v>414</v>
      </c>
      <c r="AA36" s="798">
        <v>434</v>
      </c>
      <c r="AB36" s="755">
        <v>718</v>
      </c>
      <c r="AC36" s="1037">
        <v>737</v>
      </c>
      <c r="AD36" s="834">
        <v>625</v>
      </c>
      <c r="AE36" s="798">
        <v>441</v>
      </c>
      <c r="AF36" s="755">
        <v>643</v>
      </c>
      <c r="AG36" s="1037">
        <v>738</v>
      </c>
      <c r="AH36" s="834">
        <v>620</v>
      </c>
      <c r="AI36" s="1143">
        <v>403</v>
      </c>
      <c r="AJ36" s="755">
        <v>2615</v>
      </c>
      <c r="AK36" s="1037">
        <v>731</v>
      </c>
      <c r="AL36" s="834">
        <v>296</v>
      </c>
      <c r="AM36" s="1143">
        <v>517</v>
      </c>
      <c r="AN36" s="755">
        <v>746</v>
      </c>
      <c r="AO36" s="1037">
        <v>814</v>
      </c>
      <c r="AP36" s="834">
        <v>512</v>
      </c>
      <c r="AQ36" s="1143"/>
      <c r="AR36" s="755"/>
      <c r="AS36" s="1037"/>
      <c r="AT36" s="158"/>
      <c r="AU36" s="543">
        <v>361</v>
      </c>
      <c r="AV36" s="543">
        <v>175</v>
      </c>
      <c r="AW36" s="543">
        <v>722</v>
      </c>
      <c r="AX36" s="543">
        <v>891</v>
      </c>
      <c r="AY36" s="543">
        <v>1468</v>
      </c>
      <c r="AZ36" s="543">
        <v>1330</v>
      </c>
      <c r="BA36" s="543"/>
      <c r="BB36" s="1046">
        <v>2303</v>
      </c>
      <c r="BC36" s="1046">
        <v>2447</v>
      </c>
      <c r="BD36" s="1046">
        <v>4369</v>
      </c>
      <c r="BE36" s="1046">
        <f>SUM(AL36:AO36)</f>
        <v>2373</v>
      </c>
      <c r="BF36" s="1046">
        <f>SUM(AP36:AS36)</f>
        <v>512</v>
      </c>
    </row>
    <row r="37" spans="1:58" s="272" customFormat="1" x14ac:dyDescent="0.2">
      <c r="A37" s="572"/>
      <c r="B37" s="247"/>
      <c r="C37" s="156"/>
      <c r="D37" s="156"/>
      <c r="E37" s="159"/>
      <c r="F37" s="247"/>
      <c r="G37" s="156"/>
      <c r="H37" s="156"/>
      <c r="I37" s="159"/>
      <c r="J37" s="247"/>
      <c r="K37" s="156"/>
      <c r="L37" s="156"/>
      <c r="M37" s="159"/>
      <c r="N37" s="247"/>
      <c r="O37" s="156"/>
      <c r="P37" s="156"/>
      <c r="Q37" s="157"/>
      <c r="R37" s="247"/>
      <c r="S37" s="685"/>
      <c r="T37" s="156"/>
      <c r="U37" s="157"/>
      <c r="V37" s="834"/>
      <c r="W37" s="798"/>
      <c r="X37" s="755"/>
      <c r="Y37" s="159"/>
      <c r="Z37" s="834"/>
      <c r="AA37" s="798"/>
      <c r="AB37" s="755"/>
      <c r="AC37" s="159"/>
      <c r="AD37" s="834"/>
      <c r="AE37" s="798"/>
      <c r="AF37" s="755"/>
      <c r="AG37" s="159"/>
      <c r="AH37" s="834"/>
      <c r="AI37" s="1143"/>
      <c r="AJ37" s="755"/>
      <c r="AK37" s="159"/>
      <c r="AL37" s="834"/>
      <c r="AM37" s="1143"/>
      <c r="AN37" s="755"/>
      <c r="AO37" s="159"/>
      <c r="AP37" s="834"/>
      <c r="AQ37" s="1143"/>
      <c r="AR37" s="755"/>
      <c r="AS37" s="159"/>
      <c r="AT37" s="158"/>
      <c r="AU37" s="543"/>
      <c r="AV37" s="543"/>
      <c r="AW37" s="543"/>
      <c r="AX37" s="543"/>
      <c r="AY37" s="543"/>
      <c r="AZ37" s="543"/>
      <c r="BA37" s="543"/>
      <c r="BB37" s="543"/>
      <c r="BC37" s="543"/>
      <c r="BD37" s="543"/>
      <c r="BE37" s="543"/>
      <c r="BF37" s="543"/>
    </row>
    <row r="38" spans="1:58" x14ac:dyDescent="0.2">
      <c r="A38" s="381" t="s">
        <v>217</v>
      </c>
      <c r="B38" s="580">
        <v>-45</v>
      </c>
      <c r="C38" s="583">
        <v>-47</v>
      </c>
      <c r="D38" s="583">
        <v>-59</v>
      </c>
      <c r="E38" s="406">
        <v>-76</v>
      </c>
      <c r="F38" s="580">
        <v>-53</v>
      </c>
      <c r="G38" s="583">
        <v>-69</v>
      </c>
      <c r="H38" s="583">
        <v>-44</v>
      </c>
      <c r="I38" s="406">
        <v>-40</v>
      </c>
      <c r="J38" s="580">
        <v>-39</v>
      </c>
      <c r="K38" s="583">
        <v>-73</v>
      </c>
      <c r="L38" s="583">
        <v>-92</v>
      </c>
      <c r="M38" s="406">
        <v>-45</v>
      </c>
      <c r="N38" s="580">
        <v>-39</v>
      </c>
      <c r="O38" s="583">
        <v>-46</v>
      </c>
      <c r="P38" s="583">
        <v>-54</v>
      </c>
      <c r="Q38" s="587">
        <v>-70</v>
      </c>
      <c r="R38" s="580">
        <v>-50</v>
      </c>
      <c r="S38" s="686">
        <v>-89</v>
      </c>
      <c r="T38" s="583">
        <v>-81</v>
      </c>
      <c r="U38" s="587">
        <v>-105</v>
      </c>
      <c r="V38" s="485">
        <v>-80</v>
      </c>
      <c r="W38" s="477">
        <v>-89</v>
      </c>
      <c r="X38" s="404">
        <v>-74</v>
      </c>
      <c r="Y38" s="406">
        <v>-91</v>
      </c>
      <c r="Z38" s="485">
        <v>-88</v>
      </c>
      <c r="AA38" s="477">
        <v>-71</v>
      </c>
      <c r="AB38" s="404">
        <v>-98</v>
      </c>
      <c r="AC38" s="406">
        <v>-131</v>
      </c>
      <c r="AD38" s="485">
        <v>-161</v>
      </c>
      <c r="AE38" s="477">
        <v>-96</v>
      </c>
      <c r="AF38" s="404">
        <v>-161</v>
      </c>
      <c r="AG38" s="406">
        <v>-132</v>
      </c>
      <c r="AH38" s="485">
        <v>-156</v>
      </c>
      <c r="AI38" s="889">
        <v>-129</v>
      </c>
      <c r="AJ38" s="404">
        <v>-155</v>
      </c>
      <c r="AK38" s="406">
        <v>-170</v>
      </c>
      <c r="AL38" s="485">
        <v>-144</v>
      </c>
      <c r="AM38" s="889">
        <v>-106</v>
      </c>
      <c r="AN38" s="404">
        <v>-115</v>
      </c>
      <c r="AO38" s="406">
        <v>-138</v>
      </c>
      <c r="AP38" s="485">
        <v>-143</v>
      </c>
      <c r="AQ38" s="889"/>
      <c r="AR38" s="404"/>
      <c r="AS38" s="406"/>
      <c r="AT38" s="51"/>
      <c r="AU38" s="410">
        <v>-227</v>
      </c>
      <c r="AV38" s="410">
        <v>-206</v>
      </c>
      <c r="AW38" s="410">
        <v>-249</v>
      </c>
      <c r="AX38" s="410">
        <v>-209</v>
      </c>
      <c r="AY38" s="410">
        <v>-325</v>
      </c>
      <c r="AZ38" s="410">
        <v>-334</v>
      </c>
      <c r="BA38" s="410"/>
      <c r="BB38" s="410">
        <v>-388</v>
      </c>
      <c r="BC38" s="410">
        <v>-550</v>
      </c>
      <c r="BD38" s="410">
        <v>-610</v>
      </c>
      <c r="BE38" s="410">
        <f>SUM(AL38:AO38)</f>
        <v>-503</v>
      </c>
      <c r="BF38" s="410">
        <f>SUM(AP38:AS38)</f>
        <v>-143</v>
      </c>
    </row>
    <row r="39" spans="1:58" s="272" customFormat="1" x14ac:dyDescent="0.2">
      <c r="A39" s="381"/>
      <c r="B39" s="580"/>
      <c r="C39" s="583"/>
      <c r="D39" s="583"/>
      <c r="E39" s="406"/>
      <c r="F39" s="580"/>
      <c r="G39" s="583"/>
      <c r="H39" s="583"/>
      <c r="I39" s="406"/>
      <c r="J39" s="580"/>
      <c r="K39" s="583"/>
      <c r="L39" s="583"/>
      <c r="M39" s="406"/>
      <c r="N39" s="580"/>
      <c r="O39" s="583"/>
      <c r="P39" s="583"/>
      <c r="Q39" s="587"/>
      <c r="R39" s="580"/>
      <c r="S39" s="686"/>
      <c r="T39" s="583"/>
      <c r="U39" s="587"/>
      <c r="V39" s="485"/>
      <c r="W39" s="477"/>
      <c r="X39" s="404"/>
      <c r="Y39" s="406"/>
      <c r="Z39" s="485"/>
      <c r="AA39" s="477"/>
      <c r="AB39" s="404"/>
      <c r="AC39" s="406"/>
      <c r="AD39" s="485"/>
      <c r="AE39" s="477"/>
      <c r="AF39" s="404"/>
      <c r="AG39" s="406"/>
      <c r="AH39" s="485"/>
      <c r="AI39" s="889"/>
      <c r="AJ39" s="404"/>
      <c r="AK39" s="406"/>
      <c r="AL39" s="485"/>
      <c r="AM39" s="889"/>
      <c r="AN39" s="404"/>
      <c r="AO39" s="406"/>
      <c r="AP39" s="485"/>
      <c r="AQ39" s="889"/>
      <c r="AR39" s="404"/>
      <c r="AS39" s="406"/>
      <c r="AT39" s="51"/>
      <c r="AU39" s="410"/>
      <c r="AV39" s="410"/>
      <c r="AW39" s="410"/>
      <c r="AX39" s="410"/>
      <c r="AY39" s="410"/>
      <c r="AZ39" s="410"/>
      <c r="BA39" s="410"/>
      <c r="BB39" s="410"/>
      <c r="BC39" s="410"/>
      <c r="BD39" s="410"/>
      <c r="BE39" s="410"/>
      <c r="BF39" s="410"/>
    </row>
    <row r="40" spans="1:58" x14ac:dyDescent="0.2">
      <c r="A40" s="573" t="s">
        <v>215</v>
      </c>
      <c r="B40" s="581">
        <v>-62</v>
      </c>
      <c r="C40" s="584">
        <v>28</v>
      </c>
      <c r="D40" s="584">
        <v>93</v>
      </c>
      <c r="E40" s="574">
        <v>75</v>
      </c>
      <c r="F40" s="581">
        <v>-56</v>
      </c>
      <c r="G40" s="584">
        <v>12</v>
      </c>
      <c r="H40" s="584">
        <v>87</v>
      </c>
      <c r="I40" s="574">
        <v>-74</v>
      </c>
      <c r="J40" s="581">
        <v>58</v>
      </c>
      <c r="K40" s="584">
        <v>196</v>
      </c>
      <c r="L40" s="584">
        <v>100</v>
      </c>
      <c r="M40" s="574">
        <v>119</v>
      </c>
      <c r="N40" s="581">
        <v>80</v>
      </c>
      <c r="O40" s="584">
        <v>114</v>
      </c>
      <c r="P40" s="584">
        <v>244</v>
      </c>
      <c r="Q40" s="588">
        <v>244</v>
      </c>
      <c r="R40" s="581">
        <v>223</v>
      </c>
      <c r="S40" s="687">
        <v>153</v>
      </c>
      <c r="T40" s="584">
        <v>316</v>
      </c>
      <c r="U40" s="588">
        <v>451</v>
      </c>
      <c r="V40" s="856">
        <v>288</v>
      </c>
      <c r="W40" s="799">
        <v>262</v>
      </c>
      <c r="X40" s="756">
        <v>266</v>
      </c>
      <c r="Y40" s="574">
        <v>180</v>
      </c>
      <c r="Z40" s="856">
        <v>326</v>
      </c>
      <c r="AA40" s="799">
        <v>363</v>
      </c>
      <c r="AB40" s="756">
        <v>620</v>
      </c>
      <c r="AC40" s="1042">
        <v>606</v>
      </c>
      <c r="AD40" s="856">
        <v>464</v>
      </c>
      <c r="AE40" s="799">
        <v>345</v>
      </c>
      <c r="AF40" s="756">
        <v>482</v>
      </c>
      <c r="AG40" s="1042">
        <v>606</v>
      </c>
      <c r="AH40" s="856">
        <v>464</v>
      </c>
      <c r="AI40" s="1144">
        <v>274</v>
      </c>
      <c r="AJ40" s="756">
        <v>2460</v>
      </c>
      <c r="AK40" s="1042">
        <v>561</v>
      </c>
      <c r="AL40" s="856">
        <v>152</v>
      </c>
      <c r="AM40" s="1144">
        <v>411</v>
      </c>
      <c r="AN40" s="756">
        <v>631</v>
      </c>
      <c r="AO40" s="1042">
        <v>676</v>
      </c>
      <c r="AP40" s="856">
        <v>369</v>
      </c>
      <c r="AQ40" s="1144"/>
      <c r="AR40" s="756"/>
      <c r="AS40" s="1042"/>
      <c r="AT40" s="1044"/>
      <c r="AU40" s="1045">
        <v>134</v>
      </c>
      <c r="AV40" s="1045">
        <v>-31</v>
      </c>
      <c r="AW40" s="1045">
        <v>473</v>
      </c>
      <c r="AX40" s="1045">
        <v>682</v>
      </c>
      <c r="AY40" s="1045">
        <v>1143</v>
      </c>
      <c r="AZ40" s="1045">
        <v>996</v>
      </c>
      <c r="BA40" s="1045"/>
      <c r="BB40" s="1045">
        <v>1915</v>
      </c>
      <c r="BC40" s="1045">
        <v>1897</v>
      </c>
      <c r="BD40" s="1045">
        <v>3759</v>
      </c>
      <c r="BE40" s="1045">
        <f>SUM(AL40:AO40)</f>
        <v>1870</v>
      </c>
      <c r="BF40" s="1045">
        <f>SUM(AP40:AS40)</f>
        <v>369</v>
      </c>
    </row>
    <row r="41" spans="1:58" ht="13.5" thickBot="1" x14ac:dyDescent="0.25">
      <c r="A41" s="576" t="s">
        <v>216</v>
      </c>
      <c r="B41" s="582">
        <v>-5.7142857142857141E-2</v>
      </c>
      <c r="C41" s="585">
        <v>2.5022341376228777E-2</v>
      </c>
      <c r="D41" s="585">
        <v>8.3035714285714282E-2</v>
      </c>
      <c r="E41" s="577">
        <v>6.957328385899815E-2</v>
      </c>
      <c r="F41" s="582">
        <v>-5.1756007393715345E-2</v>
      </c>
      <c r="G41" s="585">
        <v>1.0704727921498661E-2</v>
      </c>
      <c r="H41" s="585">
        <v>8.2075471698113203E-2</v>
      </c>
      <c r="I41" s="577">
        <v>-7.9484425349087007E-2</v>
      </c>
      <c r="J41" s="582">
        <v>5.9304703476482618E-2</v>
      </c>
      <c r="K41" s="585">
        <v>0.17915904936014626</v>
      </c>
      <c r="L41" s="585">
        <v>8.5470085470085472E-2</v>
      </c>
      <c r="M41" s="577">
        <v>0.10663082437275985</v>
      </c>
      <c r="N41" s="582">
        <v>7.3732718894009217E-2</v>
      </c>
      <c r="O41" s="585">
        <v>9.5959595959595953E-2</v>
      </c>
      <c r="P41" s="585">
        <v>0.19535628502802241</v>
      </c>
      <c r="Q41" s="589">
        <v>0.18870843000773396</v>
      </c>
      <c r="R41" s="582">
        <v>0.17897271268057785</v>
      </c>
      <c r="S41" s="585">
        <v>0.1134173461823573</v>
      </c>
      <c r="T41" s="585">
        <v>0.20858085808580859</v>
      </c>
      <c r="U41" s="589">
        <v>0.28999999999999998</v>
      </c>
      <c r="V41" s="857">
        <v>0.2</v>
      </c>
      <c r="W41" s="800">
        <v>0.17</v>
      </c>
      <c r="X41" s="757">
        <v>0.17</v>
      </c>
      <c r="Y41" s="577">
        <v>0.11</v>
      </c>
      <c r="Z41" s="857">
        <v>0.15</v>
      </c>
      <c r="AA41" s="800">
        <v>0.15</v>
      </c>
      <c r="AB41" s="757">
        <v>0.25</v>
      </c>
      <c r="AC41" s="1043">
        <v>0.25</v>
      </c>
      <c r="AD41" s="857">
        <v>0.21</v>
      </c>
      <c r="AE41" s="800">
        <v>0.16</v>
      </c>
      <c r="AF41" s="757">
        <v>0.2</v>
      </c>
      <c r="AG41" s="1043">
        <v>0.25</v>
      </c>
      <c r="AH41" s="857">
        <v>0.21</v>
      </c>
      <c r="AI41" s="1145">
        <v>0.12</v>
      </c>
      <c r="AJ41" s="757">
        <v>1.01</v>
      </c>
      <c r="AK41" s="1043">
        <v>0.23</v>
      </c>
      <c r="AL41" s="857">
        <v>7.0000000000000007E-2</v>
      </c>
      <c r="AM41" s="1145">
        <v>0.19</v>
      </c>
      <c r="AN41" s="757">
        <v>0.28000000000000003</v>
      </c>
      <c r="AO41" s="1043">
        <v>0.28999999999999998</v>
      </c>
      <c r="AP41" s="857">
        <v>0.18</v>
      </c>
      <c r="AQ41" s="1145"/>
      <c r="AR41" s="757"/>
      <c r="AS41" s="1043"/>
      <c r="AU41" s="578">
        <v>3.0440708768741481E-2</v>
      </c>
      <c r="AV41" s="578">
        <v>-7.3915116833571772E-3</v>
      </c>
      <c r="AW41" s="578">
        <v>0.10853602569986233</v>
      </c>
      <c r="AX41" s="578">
        <v>0.14164070612668744</v>
      </c>
      <c r="AY41" s="578">
        <v>0.2</v>
      </c>
      <c r="AZ41" s="578">
        <v>0.16</v>
      </c>
      <c r="BA41" s="578"/>
      <c r="BB41" s="578">
        <v>0.2</v>
      </c>
      <c r="BC41" s="578">
        <v>0.21</v>
      </c>
      <c r="BD41" s="578">
        <v>0.4</v>
      </c>
      <c r="BE41" s="578">
        <v>0.21</v>
      </c>
      <c r="BF41" s="578"/>
    </row>
    <row r="43" spans="1:58" x14ac:dyDescent="0.2">
      <c r="AZ43" s="272"/>
    </row>
    <row r="48" spans="1:58" x14ac:dyDescent="0.2">
      <c r="A48" s="570"/>
    </row>
    <row r="49" spans="1:49" x14ac:dyDescent="0.2">
      <c r="A49" s="570"/>
    </row>
    <row r="63" spans="1:49" x14ac:dyDescent="0.2"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V63"/>
      <c r="AW63"/>
    </row>
  </sheetData>
  <customSheetViews>
    <customSheetView guid="{8A3FF670-BD86-44B8-80D6-F16ECD9AAB7E}">
      <selection activeCell="L12" sqref="L12"/>
      <pageMargins left="0.7" right="0.7" top="0.75" bottom="0.75" header="0.3" footer="0.3"/>
      <pageSetup scale="68" orientation="portrait" verticalDpi="1200" r:id="rId1"/>
    </customSheetView>
    <customSheetView guid="{3AEE86E9-9A50-484E-B189-6F484AA443A0}">
      <selection activeCell="L12" sqref="L12"/>
      <pageMargins left="0.7" right="0.7" top="0.75" bottom="0.75" header="0.3" footer="0.3"/>
      <pageSetup scale="68" orientation="portrait" verticalDpi="1200" r:id="rId2"/>
    </customSheetView>
  </customSheetViews>
  <phoneticPr fontId="15" type="noConversion"/>
  <pageMargins left="0.2" right="0.2" top="0.5" bottom="0.5" header="0" footer="0"/>
  <pageSetup orientation="portrait" verticalDpi="1200" r:id="rId3"/>
  <ignoredErrors>
    <ignoredError sqref="BE5:BE29 BF5 BF27:BF28 BF24 BF16 BF14 BF8:BF9 BF6:BF7 BF10:BF13 BF15 BF17:BF23 BF25:BF26 BF29 BE36:BF4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111"/>
  <sheetViews>
    <sheetView zoomScaleNormal="100" workbookViewId="0">
      <pane xSplit="1" ySplit="11" topLeftCell="AD12" activePane="bottomRight" state="frozen"/>
      <selection activeCell="D31" sqref="D31"/>
      <selection pane="topRight" activeCell="D31" sqref="D31"/>
      <selection pane="bottomLeft" activeCell="D31" sqref="D31"/>
      <selection pane="bottomRight" activeCell="AU48" sqref="AU48"/>
    </sheetView>
  </sheetViews>
  <sheetFormatPr defaultRowHeight="12.75" outlineLevelCol="1" x14ac:dyDescent="0.2"/>
  <cols>
    <col min="1" max="1" width="55.7109375" customWidth="1"/>
    <col min="2" max="10" width="9.140625" hidden="1" customWidth="1"/>
    <col min="11" max="11" width="9.140625" style="272" hidden="1" customWidth="1"/>
    <col min="12" max="12" width="9.140625" hidden="1" customWidth="1"/>
    <col min="13" max="13" width="9.140625" style="272" hidden="1" customWidth="1"/>
    <col min="14" max="17" width="9.140625" style="272" hidden="1" customWidth="1" outlineLevel="1"/>
    <col min="18" max="37" width="9.140625" style="272" customWidth="1" outlineLevel="1"/>
    <col min="38" max="38" width="2.7109375" customWidth="1"/>
    <col min="39" max="40" width="9.140625" customWidth="1"/>
    <col min="41" max="43" width="9.140625" style="272" customWidth="1"/>
    <col min="44" max="44" width="9.140625" customWidth="1"/>
    <col min="45" max="45" width="9.140625" style="272" hidden="1" customWidth="1"/>
    <col min="46" max="48" width="9.140625" style="272" customWidth="1"/>
  </cols>
  <sheetData>
    <row r="1" spans="1:48" s="321" customFormat="1" ht="15" x14ac:dyDescent="0.25">
      <c r="A1" s="281" t="s">
        <v>0</v>
      </c>
    </row>
    <row r="2" spans="1:48" s="321" customFormat="1" ht="15.75" thickBot="1" x14ac:dyDescent="0.3">
      <c r="A2" s="281" t="s">
        <v>117</v>
      </c>
      <c r="B2" s="282"/>
    </row>
    <row r="3" spans="1:48" s="272" customFormat="1" ht="13.5" thickBot="1" x14ac:dyDescent="0.25">
      <c r="A3" s="13" t="s">
        <v>7</v>
      </c>
      <c r="B3" s="14" t="s">
        <v>8</v>
      </c>
      <c r="C3" s="28" t="s">
        <v>1</v>
      </c>
      <c r="D3" s="28" t="s">
        <v>2</v>
      </c>
      <c r="E3" s="29" t="s">
        <v>19</v>
      </c>
      <c r="F3" s="14" t="s">
        <v>112</v>
      </c>
      <c r="G3" s="28" t="s">
        <v>120</v>
      </c>
      <c r="H3" s="28" t="s">
        <v>128</v>
      </c>
      <c r="I3" s="29" t="s">
        <v>129</v>
      </c>
      <c r="J3" s="355" t="s">
        <v>136</v>
      </c>
      <c r="K3" s="298" t="s">
        <v>140</v>
      </c>
      <c r="L3" s="184" t="s">
        <v>141</v>
      </c>
      <c r="M3" s="29" t="s">
        <v>142</v>
      </c>
      <c r="N3" s="355" t="s">
        <v>209</v>
      </c>
      <c r="O3" s="298" t="s">
        <v>210</v>
      </c>
      <c r="P3" s="184" t="s">
        <v>211</v>
      </c>
      <c r="Q3" s="180" t="s">
        <v>212</v>
      </c>
      <c r="R3" s="355" t="s">
        <v>219</v>
      </c>
      <c r="S3" s="298" t="s">
        <v>220</v>
      </c>
      <c r="T3" s="184" t="s">
        <v>221</v>
      </c>
      <c r="U3" s="180" t="s">
        <v>222</v>
      </c>
      <c r="V3" s="355" t="s">
        <v>235</v>
      </c>
      <c r="W3" s="184" t="s">
        <v>236</v>
      </c>
      <c r="X3" s="180" t="s">
        <v>237</v>
      </c>
      <c r="Y3" s="180" t="s">
        <v>238</v>
      </c>
      <c r="Z3" s="355" t="s">
        <v>280</v>
      </c>
      <c r="AA3" s="184" t="s">
        <v>281</v>
      </c>
      <c r="AB3" s="180" t="s">
        <v>282</v>
      </c>
      <c r="AC3" s="180" t="s">
        <v>283</v>
      </c>
      <c r="AD3" s="474" t="s">
        <v>319</v>
      </c>
      <c r="AE3" s="475" t="s">
        <v>320</v>
      </c>
      <c r="AF3" s="475" t="s">
        <v>321</v>
      </c>
      <c r="AG3" s="180" t="s">
        <v>322</v>
      </c>
      <c r="AH3" s="474" t="s">
        <v>323</v>
      </c>
      <c r="AI3" s="475" t="s">
        <v>324</v>
      </c>
      <c r="AJ3" s="475" t="s">
        <v>325</v>
      </c>
      <c r="AK3" s="180" t="s">
        <v>326</v>
      </c>
      <c r="AL3" s="3"/>
      <c r="AM3" s="474">
        <v>2010</v>
      </c>
      <c r="AN3" s="453">
        <v>2011</v>
      </c>
      <c r="AO3" s="184">
        <v>2012</v>
      </c>
      <c r="AP3" s="184">
        <v>2013</v>
      </c>
      <c r="AQ3" s="184">
        <v>2014</v>
      </c>
      <c r="AR3" s="184">
        <v>2015</v>
      </c>
      <c r="AS3" s="184">
        <v>2016</v>
      </c>
      <c r="AT3" s="184">
        <v>2016</v>
      </c>
      <c r="AU3" s="184">
        <v>2017</v>
      </c>
      <c r="AV3" s="184">
        <v>2018</v>
      </c>
    </row>
    <row r="4" spans="1:48" ht="6" customHeight="1" thickBot="1" x14ac:dyDescent="0.25">
      <c r="B4" s="41"/>
      <c r="C4" s="179"/>
      <c r="D4" s="179"/>
      <c r="E4" s="179"/>
      <c r="F4" s="549"/>
      <c r="G4" s="179"/>
      <c r="H4" s="179"/>
      <c r="I4" s="179"/>
      <c r="J4" s="549"/>
      <c r="K4" s="179"/>
      <c r="L4" s="179"/>
      <c r="M4" s="387"/>
      <c r="N4" s="549"/>
      <c r="O4" s="179"/>
      <c r="P4" s="344"/>
      <c r="Q4" s="387"/>
      <c r="R4" s="752"/>
      <c r="S4" s="179"/>
      <c r="T4" s="344"/>
      <c r="U4" s="387"/>
      <c r="V4" s="752"/>
      <c r="W4" s="792"/>
      <c r="X4" s="179"/>
      <c r="Y4" s="440"/>
      <c r="Z4" s="752"/>
      <c r="AA4" s="792"/>
      <c r="AB4" s="179"/>
      <c r="AC4" s="440"/>
      <c r="AD4" s="752"/>
      <c r="AE4" s="792"/>
      <c r="AF4" s="179"/>
      <c r="AG4" s="440"/>
      <c r="AH4" s="752"/>
      <c r="AI4" s="792"/>
      <c r="AJ4" s="179"/>
      <c r="AK4" s="440"/>
      <c r="AL4" s="179"/>
      <c r="AM4" s="550"/>
      <c r="AN4" s="550"/>
      <c r="AO4" s="550"/>
      <c r="AP4" s="550"/>
      <c r="AQ4" s="550"/>
      <c r="AR4" s="550"/>
      <c r="AS4" s="550"/>
      <c r="AT4" s="550"/>
      <c r="AU4" s="550"/>
      <c r="AV4" s="550"/>
    </row>
    <row r="5" spans="1:48" x14ac:dyDescent="0.2">
      <c r="A5" s="366" t="s">
        <v>159</v>
      </c>
      <c r="B5" s="506">
        <v>631</v>
      </c>
      <c r="C5" s="507">
        <v>652</v>
      </c>
      <c r="D5" s="508">
        <v>649</v>
      </c>
      <c r="E5" s="509">
        <v>652</v>
      </c>
      <c r="F5" s="510">
        <v>669</v>
      </c>
      <c r="G5" s="511">
        <v>711</v>
      </c>
      <c r="H5" s="511">
        <v>665</v>
      </c>
      <c r="I5" s="509">
        <v>608</v>
      </c>
      <c r="J5" s="506">
        <v>646</v>
      </c>
      <c r="K5" s="507">
        <v>741</v>
      </c>
      <c r="L5" s="508">
        <v>804</v>
      </c>
      <c r="M5" s="509">
        <v>785</v>
      </c>
      <c r="N5" s="510">
        <v>776</v>
      </c>
      <c r="O5" s="560">
        <v>878</v>
      </c>
      <c r="P5" s="508">
        <v>922</v>
      </c>
      <c r="Q5" s="509">
        <v>957</v>
      </c>
      <c r="R5" s="510">
        <v>912</v>
      </c>
      <c r="S5" s="560">
        <v>988</v>
      </c>
      <c r="T5" s="508">
        <v>1139</v>
      </c>
      <c r="U5" s="509">
        <v>1169</v>
      </c>
      <c r="V5" s="510">
        <v>1104</v>
      </c>
      <c r="W5" s="520">
        <v>1146</v>
      </c>
      <c r="X5" s="521">
        <v>1164</v>
      </c>
      <c r="Y5" s="746">
        <v>1306</v>
      </c>
      <c r="Z5" s="510">
        <v>1911</v>
      </c>
      <c r="AA5" s="520">
        <v>2014</v>
      </c>
      <c r="AB5" s="521">
        <v>2099</v>
      </c>
      <c r="AC5" s="746">
        <v>2062</v>
      </c>
      <c r="AD5" s="510">
        <v>2011</v>
      </c>
      <c r="AE5" s="520">
        <v>2098</v>
      </c>
      <c r="AF5" s="521">
        <v>2288</v>
      </c>
      <c r="AG5" s="746">
        <v>2348</v>
      </c>
      <c r="AH5" s="510">
        <v>2166</v>
      </c>
      <c r="AI5" s="520">
        <v>2193</v>
      </c>
      <c r="AJ5" s="521">
        <v>2351</v>
      </c>
      <c r="AK5" s="746">
        <v>2312</v>
      </c>
      <c r="AL5" s="412"/>
      <c r="AM5" s="410">
        <v>2584</v>
      </c>
      <c r="AN5" s="406">
        <v>2653</v>
      </c>
      <c r="AO5" s="406">
        <v>2976</v>
      </c>
      <c r="AP5" s="406">
        <v>3533</v>
      </c>
      <c r="AQ5" s="406">
        <v>4208</v>
      </c>
      <c r="AR5" s="406">
        <v>4720</v>
      </c>
      <c r="AS5" s="406"/>
      <c r="AT5" s="406">
        <v>8086</v>
      </c>
      <c r="AU5" s="406">
        <v>8745</v>
      </c>
      <c r="AV5" s="406">
        <v>9022</v>
      </c>
    </row>
    <row r="6" spans="1:48" x14ac:dyDescent="0.2">
      <c r="A6" s="366" t="s">
        <v>3</v>
      </c>
      <c r="B6" s="512">
        <v>270</v>
      </c>
      <c r="C6" s="513">
        <v>282</v>
      </c>
      <c r="D6" s="514">
        <v>297</v>
      </c>
      <c r="E6" s="515">
        <v>296</v>
      </c>
      <c r="F6" s="516">
        <v>318</v>
      </c>
      <c r="G6" s="517">
        <v>323</v>
      </c>
      <c r="H6" s="517">
        <v>315</v>
      </c>
      <c r="I6" s="515">
        <v>260</v>
      </c>
      <c r="J6" s="512">
        <v>274</v>
      </c>
      <c r="K6" s="513">
        <v>291</v>
      </c>
      <c r="L6" s="514">
        <v>316</v>
      </c>
      <c r="M6" s="515">
        <v>287</v>
      </c>
      <c r="N6" s="516">
        <v>279</v>
      </c>
      <c r="O6" s="561">
        <v>281</v>
      </c>
      <c r="P6" s="514">
        <v>291</v>
      </c>
      <c r="Q6" s="515">
        <v>294</v>
      </c>
      <c r="R6" s="516">
        <v>295</v>
      </c>
      <c r="S6" s="561">
        <v>316</v>
      </c>
      <c r="T6" s="514">
        <v>333</v>
      </c>
      <c r="U6" s="515">
        <v>331</v>
      </c>
      <c r="V6" s="516">
        <v>323</v>
      </c>
      <c r="W6" s="793">
        <v>322</v>
      </c>
      <c r="X6" s="742">
        <v>325</v>
      </c>
      <c r="Y6" s="747">
        <v>271</v>
      </c>
      <c r="Z6" s="516">
        <v>274</v>
      </c>
      <c r="AA6" s="793">
        <v>303</v>
      </c>
      <c r="AB6" s="742">
        <v>320</v>
      </c>
      <c r="AC6" s="747">
        <v>323</v>
      </c>
      <c r="AD6" s="516">
        <v>118</v>
      </c>
      <c r="AE6" s="793">
        <v>0</v>
      </c>
      <c r="AF6" s="742">
        <v>0</v>
      </c>
      <c r="AG6" s="747">
        <v>0</v>
      </c>
      <c r="AH6" s="516">
        <v>0</v>
      </c>
      <c r="AI6" s="793">
        <v>0</v>
      </c>
      <c r="AJ6" s="742">
        <v>0</v>
      </c>
      <c r="AK6" s="747">
        <v>0</v>
      </c>
      <c r="AL6" s="51"/>
      <c r="AM6" s="411">
        <v>1145</v>
      </c>
      <c r="AN6" s="405">
        <v>1216</v>
      </c>
      <c r="AO6" s="405">
        <v>1168</v>
      </c>
      <c r="AP6" s="405">
        <v>1145</v>
      </c>
      <c r="AQ6" s="405">
        <v>1275</v>
      </c>
      <c r="AR6" s="405">
        <v>1241</v>
      </c>
      <c r="AS6" s="405"/>
      <c r="AT6" s="405">
        <v>1220</v>
      </c>
      <c r="AU6" s="405">
        <v>118</v>
      </c>
      <c r="AV6" s="405">
        <v>0</v>
      </c>
    </row>
    <row r="7" spans="1:48" x14ac:dyDescent="0.2">
      <c r="A7" s="367" t="s">
        <v>160</v>
      </c>
      <c r="B7" s="518">
        <v>901</v>
      </c>
      <c r="C7" s="519">
        <v>934</v>
      </c>
      <c r="D7" s="520">
        <v>946</v>
      </c>
      <c r="E7" s="521">
        <v>948</v>
      </c>
      <c r="F7" s="510">
        <v>987</v>
      </c>
      <c r="G7" s="511">
        <v>1034</v>
      </c>
      <c r="H7" s="511">
        <v>980</v>
      </c>
      <c r="I7" s="521">
        <v>868</v>
      </c>
      <c r="J7" s="510">
        <v>920</v>
      </c>
      <c r="K7" s="511">
        <v>1032</v>
      </c>
      <c r="L7" s="511">
        <v>1120</v>
      </c>
      <c r="M7" s="509">
        <v>1072</v>
      </c>
      <c r="N7" s="510">
        <v>1055</v>
      </c>
      <c r="O7" s="519">
        <v>1159</v>
      </c>
      <c r="P7" s="520">
        <v>1213</v>
      </c>
      <c r="Q7" s="522">
        <v>1251</v>
      </c>
      <c r="R7" s="510">
        <v>1207</v>
      </c>
      <c r="S7" s="519">
        <v>1304</v>
      </c>
      <c r="T7" s="520">
        <v>1472</v>
      </c>
      <c r="U7" s="522">
        <f>SUM(U5:U6)</f>
        <v>1500</v>
      </c>
      <c r="V7" s="518">
        <v>1427</v>
      </c>
      <c r="W7" s="794">
        <v>1468</v>
      </c>
      <c r="X7" s="750">
        <v>1489</v>
      </c>
      <c r="Y7" s="522">
        <v>1577</v>
      </c>
      <c r="Z7" s="518">
        <v>2185</v>
      </c>
      <c r="AA7" s="794">
        <v>2317</v>
      </c>
      <c r="AB7" s="750">
        <v>2419</v>
      </c>
      <c r="AC7" s="522">
        <f>SUM(AC5:AC6)</f>
        <v>2385</v>
      </c>
      <c r="AD7" s="518">
        <v>2129</v>
      </c>
      <c r="AE7" s="794">
        <v>2098</v>
      </c>
      <c r="AF7" s="750">
        <v>2288</v>
      </c>
      <c r="AG7" s="522">
        <v>2348</v>
      </c>
      <c r="AH7" s="518">
        <v>2166</v>
      </c>
      <c r="AI7" s="794">
        <v>2193</v>
      </c>
      <c r="AJ7" s="750">
        <v>2351</v>
      </c>
      <c r="AK7" s="522">
        <v>2312</v>
      </c>
      <c r="AL7" s="51"/>
      <c r="AM7" s="410">
        <v>3729</v>
      </c>
      <c r="AN7" s="406">
        <v>3869</v>
      </c>
      <c r="AO7" s="406">
        <v>4144</v>
      </c>
      <c r="AP7" s="406">
        <v>4678</v>
      </c>
      <c r="AQ7" s="406">
        <v>5483</v>
      </c>
      <c r="AR7" s="406">
        <v>5961</v>
      </c>
      <c r="AS7" s="406"/>
      <c r="AT7" s="406">
        <v>9306</v>
      </c>
      <c r="AU7" s="406">
        <v>8863</v>
      </c>
      <c r="AV7" s="406">
        <v>9022</v>
      </c>
    </row>
    <row r="8" spans="1:48" x14ac:dyDescent="0.2">
      <c r="A8" s="307" t="s">
        <v>4</v>
      </c>
      <c r="B8" s="510">
        <v>137</v>
      </c>
      <c r="C8" s="511">
        <v>185</v>
      </c>
      <c r="D8" s="520">
        <v>174</v>
      </c>
      <c r="E8" s="509">
        <v>130</v>
      </c>
      <c r="F8" s="510">
        <v>95</v>
      </c>
      <c r="G8" s="511">
        <v>87</v>
      </c>
      <c r="H8" s="511">
        <v>80</v>
      </c>
      <c r="I8" s="509">
        <v>63</v>
      </c>
      <c r="J8" s="510">
        <v>58</v>
      </c>
      <c r="K8" s="563">
        <v>62</v>
      </c>
      <c r="L8" s="520">
        <v>50</v>
      </c>
      <c r="M8" s="509">
        <v>44</v>
      </c>
      <c r="N8" s="485">
        <v>30</v>
      </c>
      <c r="O8" s="404">
        <v>29</v>
      </c>
      <c r="P8" s="404">
        <v>36</v>
      </c>
      <c r="Q8" s="406">
        <v>42</v>
      </c>
      <c r="R8" s="485">
        <v>39</v>
      </c>
      <c r="S8" s="404">
        <v>45</v>
      </c>
      <c r="T8" s="404">
        <v>43</v>
      </c>
      <c r="U8" s="406">
        <v>37</v>
      </c>
      <c r="V8" s="485">
        <v>40</v>
      </c>
      <c r="W8" s="477">
        <v>38</v>
      </c>
      <c r="X8" s="412">
        <v>33</v>
      </c>
      <c r="Y8" s="489">
        <v>29</v>
      </c>
      <c r="Z8" s="485">
        <v>39</v>
      </c>
      <c r="AA8" s="477">
        <v>48</v>
      </c>
      <c r="AB8" s="412">
        <v>50</v>
      </c>
      <c r="AC8" s="489">
        <v>55</v>
      </c>
      <c r="AD8" s="485">
        <v>82</v>
      </c>
      <c r="AE8" s="477">
        <v>104</v>
      </c>
      <c r="AF8" s="412">
        <v>99</v>
      </c>
      <c r="AG8" s="489">
        <v>108</v>
      </c>
      <c r="AH8" s="485">
        <v>103</v>
      </c>
      <c r="AI8" s="477">
        <v>97</v>
      </c>
      <c r="AJ8" s="412">
        <v>94</v>
      </c>
      <c r="AK8" s="489">
        <v>91</v>
      </c>
      <c r="AL8" s="51"/>
      <c r="AM8" s="410">
        <v>626</v>
      </c>
      <c r="AN8" s="406">
        <v>325</v>
      </c>
      <c r="AO8" s="406">
        <v>214</v>
      </c>
      <c r="AP8" s="406">
        <v>137</v>
      </c>
      <c r="AQ8" s="406">
        <v>164</v>
      </c>
      <c r="AR8" s="406">
        <v>140</v>
      </c>
      <c r="AS8" s="406"/>
      <c r="AT8" s="406">
        <v>192</v>
      </c>
      <c r="AU8" s="406">
        <v>393</v>
      </c>
      <c r="AV8" s="406">
        <v>385</v>
      </c>
    </row>
    <row r="9" spans="1:48" s="272" customFormat="1" x14ac:dyDescent="0.2">
      <c r="A9" s="307" t="s">
        <v>5</v>
      </c>
      <c r="B9" s="516">
        <v>47</v>
      </c>
      <c r="C9" s="563" t="s">
        <v>107</v>
      </c>
      <c r="D9" s="563" t="s">
        <v>107</v>
      </c>
      <c r="E9" s="564" t="s">
        <v>107</v>
      </c>
      <c r="F9" s="566" t="s">
        <v>107</v>
      </c>
      <c r="G9" s="563" t="s">
        <v>107</v>
      </c>
      <c r="H9" s="563" t="s">
        <v>107</v>
      </c>
      <c r="I9" s="564" t="s">
        <v>107</v>
      </c>
      <c r="J9" s="565" t="s">
        <v>107</v>
      </c>
      <c r="K9" s="563" t="s">
        <v>107</v>
      </c>
      <c r="L9" s="563" t="s">
        <v>107</v>
      </c>
      <c r="M9" s="564" t="s">
        <v>107</v>
      </c>
      <c r="N9" s="516">
        <v>0</v>
      </c>
      <c r="O9" s="375">
        <v>0</v>
      </c>
      <c r="P9" s="375">
        <v>0</v>
      </c>
      <c r="Q9" s="377">
        <v>0</v>
      </c>
      <c r="R9" s="516">
        <v>0</v>
      </c>
      <c r="S9" s="563" t="s">
        <v>107</v>
      </c>
      <c r="T9" s="375">
        <v>0</v>
      </c>
      <c r="U9" s="377">
        <v>0</v>
      </c>
      <c r="V9" s="483">
        <v>0</v>
      </c>
      <c r="W9" s="401">
        <v>0</v>
      </c>
      <c r="X9" s="751">
        <v>0</v>
      </c>
      <c r="Y9" s="377">
        <v>0</v>
      </c>
      <c r="Z9" s="483">
        <v>0</v>
      </c>
      <c r="AA9" s="401">
        <v>0</v>
      </c>
      <c r="AB9" s="751">
        <v>0</v>
      </c>
      <c r="AC9" s="377">
        <v>0</v>
      </c>
      <c r="AD9" s="483">
        <v>0</v>
      </c>
      <c r="AE9" s="401">
        <v>0</v>
      </c>
      <c r="AF9" s="751">
        <v>0</v>
      </c>
      <c r="AG9" s="377">
        <v>0</v>
      </c>
      <c r="AH9" s="483">
        <v>0</v>
      </c>
      <c r="AI9" s="401">
        <v>0</v>
      </c>
      <c r="AJ9" s="751">
        <v>0</v>
      </c>
      <c r="AK9" s="377">
        <v>0</v>
      </c>
      <c r="AL9" s="51"/>
      <c r="AM9" s="411">
        <v>47</v>
      </c>
      <c r="AN9" s="405">
        <v>0</v>
      </c>
      <c r="AO9" s="405">
        <v>0</v>
      </c>
      <c r="AP9" s="405">
        <v>0</v>
      </c>
      <c r="AQ9" s="405">
        <v>0</v>
      </c>
      <c r="AR9" s="405">
        <v>0</v>
      </c>
      <c r="AS9" s="405"/>
      <c r="AT9" s="405">
        <v>0</v>
      </c>
      <c r="AU9" s="405">
        <v>0</v>
      </c>
      <c r="AV9" s="405">
        <v>0</v>
      </c>
    </row>
    <row r="10" spans="1:48" ht="13.5" thickBot="1" x14ac:dyDescent="0.25">
      <c r="A10" s="308" t="s">
        <v>161</v>
      </c>
      <c r="B10" s="523">
        <v>1085</v>
      </c>
      <c r="C10" s="524">
        <v>1119</v>
      </c>
      <c r="D10" s="525">
        <v>1120</v>
      </c>
      <c r="E10" s="526">
        <v>1078</v>
      </c>
      <c r="F10" s="523">
        <v>1082</v>
      </c>
      <c r="G10" s="524">
        <v>1121</v>
      </c>
      <c r="H10" s="524">
        <v>1060</v>
      </c>
      <c r="I10" s="526">
        <v>931</v>
      </c>
      <c r="J10" s="523">
        <v>978</v>
      </c>
      <c r="K10" s="524">
        <v>1094</v>
      </c>
      <c r="L10" s="525">
        <v>1170</v>
      </c>
      <c r="M10" s="527">
        <v>1116</v>
      </c>
      <c r="N10" s="523">
        <v>1085</v>
      </c>
      <c r="O10" s="524">
        <v>1188</v>
      </c>
      <c r="P10" s="525">
        <v>1249</v>
      </c>
      <c r="Q10" s="527">
        <v>1293</v>
      </c>
      <c r="R10" s="523">
        <v>1246</v>
      </c>
      <c r="S10" s="524">
        <v>1349</v>
      </c>
      <c r="T10" s="525">
        <v>1515</v>
      </c>
      <c r="U10" s="527">
        <f>SUM(U7:U9)</f>
        <v>1537</v>
      </c>
      <c r="V10" s="523">
        <v>1467</v>
      </c>
      <c r="W10" s="525">
        <v>1506</v>
      </c>
      <c r="X10" s="526">
        <v>1522</v>
      </c>
      <c r="Y10" s="527">
        <v>1606</v>
      </c>
      <c r="Z10" s="523">
        <v>2224</v>
      </c>
      <c r="AA10" s="525">
        <v>2365</v>
      </c>
      <c r="AB10" s="526">
        <v>2469</v>
      </c>
      <c r="AC10" s="527">
        <f>SUM(AC7:AC9)</f>
        <v>2440</v>
      </c>
      <c r="AD10" s="523">
        <v>2211</v>
      </c>
      <c r="AE10" s="525">
        <v>2202</v>
      </c>
      <c r="AF10" s="526">
        <v>2387</v>
      </c>
      <c r="AG10" s="527">
        <v>2456</v>
      </c>
      <c r="AH10" s="523">
        <v>2269</v>
      </c>
      <c r="AI10" s="525">
        <v>2290</v>
      </c>
      <c r="AJ10" s="526">
        <v>2445</v>
      </c>
      <c r="AK10" s="527">
        <v>2403</v>
      </c>
      <c r="AL10" s="51"/>
      <c r="AM10" s="528">
        <v>4402</v>
      </c>
      <c r="AN10" s="529">
        <v>4194</v>
      </c>
      <c r="AO10" s="529">
        <v>4358</v>
      </c>
      <c r="AP10" s="529">
        <v>4815</v>
      </c>
      <c r="AQ10" s="529">
        <v>5647</v>
      </c>
      <c r="AR10" s="529">
        <v>6101</v>
      </c>
      <c r="AS10" s="529"/>
      <c r="AT10" s="529">
        <v>9498</v>
      </c>
      <c r="AU10" s="529">
        <v>9256</v>
      </c>
      <c r="AV10" s="529">
        <v>9407</v>
      </c>
    </row>
    <row r="11" spans="1:48" ht="15" customHeight="1" thickBot="1" x14ac:dyDescent="0.25">
      <c r="A11" s="305"/>
      <c r="B11" s="403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06"/>
      <c r="R11" s="412"/>
      <c r="S11" s="412"/>
      <c r="T11" s="412"/>
      <c r="U11" s="406"/>
      <c r="V11" s="485"/>
      <c r="W11" s="889"/>
      <c r="X11" s="1051"/>
      <c r="Y11" s="1027"/>
      <c r="Z11" s="485"/>
      <c r="AA11" s="889"/>
      <c r="AB11" s="1051"/>
      <c r="AC11" s="1027"/>
      <c r="AD11" s="888"/>
      <c r="AE11" s="889"/>
      <c r="AF11" s="412"/>
      <c r="AG11" s="489"/>
      <c r="AH11" s="888"/>
      <c r="AI11" s="889"/>
      <c r="AJ11" s="412"/>
      <c r="AK11" s="489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</row>
    <row r="12" spans="1:48" x14ac:dyDescent="0.2">
      <c r="A12" s="304" t="s">
        <v>162</v>
      </c>
      <c r="B12" s="530">
        <v>631</v>
      </c>
      <c r="C12" s="531">
        <v>652</v>
      </c>
      <c r="D12" s="531">
        <v>649</v>
      </c>
      <c r="E12" s="532">
        <v>652</v>
      </c>
      <c r="F12" s="533">
        <v>669</v>
      </c>
      <c r="G12" s="531">
        <v>711</v>
      </c>
      <c r="H12" s="531">
        <v>665</v>
      </c>
      <c r="I12" s="534">
        <v>608</v>
      </c>
      <c r="J12" s="535">
        <v>646</v>
      </c>
      <c r="K12" s="531">
        <v>741</v>
      </c>
      <c r="L12" s="531">
        <v>804</v>
      </c>
      <c r="M12" s="534">
        <v>785</v>
      </c>
      <c r="N12" s="530">
        <v>776</v>
      </c>
      <c r="O12" s="531">
        <v>878</v>
      </c>
      <c r="P12" s="531">
        <v>922</v>
      </c>
      <c r="Q12" s="534">
        <v>957</v>
      </c>
      <c r="R12" s="530">
        <v>912</v>
      </c>
      <c r="S12" s="531">
        <v>988</v>
      </c>
      <c r="T12" s="531">
        <v>1139</v>
      </c>
      <c r="U12" s="534">
        <v>1169</v>
      </c>
      <c r="V12" s="530">
        <v>1104</v>
      </c>
      <c r="W12" s="533">
        <v>1146</v>
      </c>
      <c r="X12" s="743">
        <v>1164</v>
      </c>
      <c r="Y12" s="532">
        <v>1306</v>
      </c>
      <c r="Z12" s="530">
        <v>1911</v>
      </c>
      <c r="AA12" s="533">
        <v>2014</v>
      </c>
      <c r="AB12" s="743">
        <v>2099</v>
      </c>
      <c r="AC12" s="532">
        <f>+AC5</f>
        <v>2062</v>
      </c>
      <c r="AD12" s="530">
        <v>2011</v>
      </c>
      <c r="AE12" s="533">
        <v>2098</v>
      </c>
      <c r="AF12" s="743">
        <v>2288</v>
      </c>
      <c r="AG12" s="532">
        <v>2348</v>
      </c>
      <c r="AH12" s="530">
        <v>2166</v>
      </c>
      <c r="AI12" s="533">
        <v>2193</v>
      </c>
      <c r="AJ12" s="743">
        <v>2351</v>
      </c>
      <c r="AK12" s="532">
        <v>2312</v>
      </c>
      <c r="AL12" s="51"/>
      <c r="AM12" s="535">
        <v>2584</v>
      </c>
      <c r="AN12" s="536">
        <v>2653</v>
      </c>
      <c r="AO12" s="536">
        <v>2976</v>
      </c>
      <c r="AP12" s="536">
        <v>3533</v>
      </c>
      <c r="AQ12" s="536">
        <v>4208</v>
      </c>
      <c r="AR12" s="536">
        <v>4720</v>
      </c>
      <c r="AS12" s="536"/>
      <c r="AT12" s="536">
        <v>8086</v>
      </c>
      <c r="AU12" s="536">
        <v>8745</v>
      </c>
      <c r="AV12" s="536">
        <v>9022</v>
      </c>
    </row>
    <row r="13" spans="1:48" x14ac:dyDescent="0.2">
      <c r="A13" s="306" t="s">
        <v>163</v>
      </c>
      <c r="B13" s="482">
        <v>0.58199999999999996</v>
      </c>
      <c r="C13" s="388">
        <v>0.58299999999999996</v>
      </c>
      <c r="D13" s="388">
        <v>0.57899999999999996</v>
      </c>
      <c r="E13" s="487">
        <v>0.60499999999999998</v>
      </c>
      <c r="F13" s="476">
        <v>0.61799999999999999</v>
      </c>
      <c r="G13" s="388">
        <v>0.63400000000000001</v>
      </c>
      <c r="H13" s="388">
        <v>0.627</v>
      </c>
      <c r="I13" s="386">
        <v>0.65300000000000002</v>
      </c>
      <c r="J13" s="384">
        <v>0.66100000000000003</v>
      </c>
      <c r="K13" s="388">
        <v>0.67700000000000005</v>
      </c>
      <c r="L13" s="388">
        <v>0.68700000000000006</v>
      </c>
      <c r="M13" s="386">
        <v>0.70299999999999996</v>
      </c>
      <c r="N13" s="482">
        <v>0.71499999999999997</v>
      </c>
      <c r="O13" s="388">
        <v>0.73899999999999999</v>
      </c>
      <c r="P13" s="388">
        <v>0.73799999999999999</v>
      </c>
      <c r="Q13" s="386">
        <v>0.74</v>
      </c>
      <c r="R13" s="482">
        <v>0.73199999999999998</v>
      </c>
      <c r="S13" s="388">
        <v>0.73199999999999998</v>
      </c>
      <c r="T13" s="388">
        <v>0.752</v>
      </c>
      <c r="U13" s="386">
        <v>0.76100000000000001</v>
      </c>
      <c r="V13" s="482">
        <v>0.753</v>
      </c>
      <c r="W13" s="476">
        <v>0.76100000000000001</v>
      </c>
      <c r="X13" s="548">
        <v>0.76500000000000001</v>
      </c>
      <c r="Y13" s="487">
        <v>0.81299999999999994</v>
      </c>
      <c r="Z13" s="482">
        <v>0.85899999999999999</v>
      </c>
      <c r="AA13" s="476">
        <v>0.85199999999999998</v>
      </c>
      <c r="AB13" s="548">
        <v>0.85</v>
      </c>
      <c r="AC13" s="487">
        <v>0.84499999999999997</v>
      </c>
      <c r="AD13" s="482">
        <v>0.91</v>
      </c>
      <c r="AE13" s="476">
        <v>0.95299999999999996</v>
      </c>
      <c r="AF13" s="548">
        <v>0.95899999999999996</v>
      </c>
      <c r="AG13" s="487">
        <v>0.95599999999999996</v>
      </c>
      <c r="AH13" s="482">
        <v>0.95499999999999996</v>
      </c>
      <c r="AI13" s="476">
        <v>0.95799999999999996</v>
      </c>
      <c r="AJ13" s="548">
        <v>0.96199999999999997</v>
      </c>
      <c r="AK13" s="487">
        <v>0.96199999999999997</v>
      </c>
      <c r="AL13" s="92"/>
      <c r="AM13" s="384">
        <v>0.58699999999999997</v>
      </c>
      <c r="AN13" s="380">
        <v>0.63300000000000001</v>
      </c>
      <c r="AO13" s="380">
        <v>0.68300000000000005</v>
      </c>
      <c r="AP13" s="380">
        <v>0.73399999999999999</v>
      </c>
      <c r="AQ13" s="380">
        <v>0.745</v>
      </c>
      <c r="AR13" s="380">
        <v>0.77400000000000002</v>
      </c>
      <c r="AS13" s="380"/>
      <c r="AT13" s="380">
        <v>0.85099999999999998</v>
      </c>
      <c r="AU13" s="380">
        <v>0.94499999999999995</v>
      </c>
      <c r="AV13" s="380">
        <v>0.95899999999999996</v>
      </c>
    </row>
    <row r="14" spans="1:48" x14ac:dyDescent="0.2">
      <c r="A14" s="367" t="s">
        <v>164</v>
      </c>
      <c r="B14" s="485">
        <v>308</v>
      </c>
      <c r="C14" s="404">
        <v>351</v>
      </c>
      <c r="D14" s="404">
        <v>377</v>
      </c>
      <c r="E14" s="489">
        <v>385</v>
      </c>
      <c r="F14" s="477">
        <v>392</v>
      </c>
      <c r="G14" s="404">
        <v>407</v>
      </c>
      <c r="H14" s="404">
        <v>378</v>
      </c>
      <c r="I14" s="406">
        <v>309</v>
      </c>
      <c r="J14" s="403">
        <v>347</v>
      </c>
      <c r="K14" s="404">
        <v>449</v>
      </c>
      <c r="L14" s="404">
        <v>433</v>
      </c>
      <c r="M14" s="406">
        <v>427</v>
      </c>
      <c r="N14" s="485">
        <v>417</v>
      </c>
      <c r="O14" s="404">
        <v>472</v>
      </c>
      <c r="P14" s="404">
        <v>493</v>
      </c>
      <c r="Q14" s="406">
        <v>523</v>
      </c>
      <c r="R14" s="485">
        <v>508</v>
      </c>
      <c r="S14" s="404">
        <v>545</v>
      </c>
      <c r="T14" s="404">
        <v>605</v>
      </c>
      <c r="U14" s="406">
        <v>595</v>
      </c>
      <c r="V14" s="485">
        <v>597</v>
      </c>
      <c r="W14" s="477">
        <v>610</v>
      </c>
      <c r="X14" s="412">
        <v>626</v>
      </c>
      <c r="Y14" s="489">
        <v>534</v>
      </c>
      <c r="Z14" s="485">
        <v>510</v>
      </c>
      <c r="AA14" s="477">
        <v>998</v>
      </c>
      <c r="AB14" s="412">
        <v>1059</v>
      </c>
      <c r="AC14" s="489">
        <v>1058</v>
      </c>
      <c r="AD14" s="485">
        <v>1030</v>
      </c>
      <c r="AE14" s="477">
        <v>1066</v>
      </c>
      <c r="AF14" s="412">
        <v>1203</v>
      </c>
      <c r="AG14" s="489">
        <v>1228</v>
      </c>
      <c r="AH14" s="485">
        <v>1161</v>
      </c>
      <c r="AI14" s="477">
        <v>1173</v>
      </c>
      <c r="AJ14" s="412">
        <v>1254</v>
      </c>
      <c r="AK14" s="489">
        <v>1234</v>
      </c>
      <c r="AL14" s="51"/>
      <c r="AM14" s="403">
        <v>1421</v>
      </c>
      <c r="AN14" s="410">
        <v>1486</v>
      </c>
      <c r="AO14" s="410">
        <v>1656</v>
      </c>
      <c r="AP14" s="410">
        <v>1905</v>
      </c>
      <c r="AQ14" s="410">
        <v>2253</v>
      </c>
      <c r="AR14" s="410">
        <v>2367</v>
      </c>
      <c r="AS14" s="410"/>
      <c r="AT14" s="410">
        <v>3625</v>
      </c>
      <c r="AU14" s="410">
        <v>4527</v>
      </c>
      <c r="AV14" s="410">
        <v>4822</v>
      </c>
    </row>
    <row r="15" spans="1:48" x14ac:dyDescent="0.2">
      <c r="A15" s="307" t="s">
        <v>14</v>
      </c>
      <c r="B15" s="485">
        <v>-8</v>
      </c>
      <c r="C15" s="404">
        <v>-1</v>
      </c>
      <c r="D15" s="404">
        <v>0</v>
      </c>
      <c r="E15" s="489">
        <v>-1</v>
      </c>
      <c r="F15" s="477">
        <v>-1</v>
      </c>
      <c r="G15" s="404">
        <v>0</v>
      </c>
      <c r="H15" s="404">
        <v>-11</v>
      </c>
      <c r="I15" s="406">
        <v>-4</v>
      </c>
      <c r="J15" s="403">
        <v>-2</v>
      </c>
      <c r="K15" s="404">
        <v>-6</v>
      </c>
      <c r="L15" s="404">
        <v>-1</v>
      </c>
      <c r="M15" s="406">
        <v>0</v>
      </c>
      <c r="N15" s="485">
        <v>0</v>
      </c>
      <c r="O15" s="404">
        <v>0</v>
      </c>
      <c r="P15" s="404">
        <v>0</v>
      </c>
      <c r="Q15" s="406">
        <v>-3</v>
      </c>
      <c r="R15" s="485">
        <v>-1</v>
      </c>
      <c r="S15" s="679" t="s">
        <v>107</v>
      </c>
      <c r="T15" s="404">
        <v>0</v>
      </c>
      <c r="U15" s="406">
        <v>-1</v>
      </c>
      <c r="V15" s="485">
        <v>0</v>
      </c>
      <c r="W15" s="477">
        <v>-1</v>
      </c>
      <c r="X15" s="412">
        <v>-1</v>
      </c>
      <c r="Y15" s="489">
        <v>-164</v>
      </c>
      <c r="Z15" s="485">
        <v>-493</v>
      </c>
      <c r="AA15" s="477">
        <v>-64</v>
      </c>
      <c r="AB15" s="412">
        <v>-63</v>
      </c>
      <c r="AC15" s="489">
        <v>-59</v>
      </c>
      <c r="AD15" s="485">
        <v>-58</v>
      </c>
      <c r="AE15" s="477">
        <v>-74</v>
      </c>
      <c r="AF15" s="412">
        <v>-58</v>
      </c>
      <c r="AG15" s="489">
        <v>-78</v>
      </c>
      <c r="AH15" s="485">
        <v>-18</v>
      </c>
      <c r="AI15" s="477">
        <v>-19</v>
      </c>
      <c r="AJ15" s="412">
        <v>-19</v>
      </c>
      <c r="AK15" s="489">
        <v>-18</v>
      </c>
      <c r="AL15" s="51"/>
      <c r="AM15" s="403">
        <v>-10</v>
      </c>
      <c r="AN15" s="410">
        <v>-16</v>
      </c>
      <c r="AO15" s="410">
        <v>-9</v>
      </c>
      <c r="AP15" s="410">
        <v>-3</v>
      </c>
      <c r="AQ15" s="410">
        <v>-2</v>
      </c>
      <c r="AR15" s="410">
        <v>-166</v>
      </c>
      <c r="AS15" s="410"/>
      <c r="AT15" s="410">
        <v>-679</v>
      </c>
      <c r="AU15" s="410">
        <v>-268</v>
      </c>
      <c r="AV15" s="410">
        <v>-74</v>
      </c>
    </row>
    <row r="16" spans="1:48" x14ac:dyDescent="0.2">
      <c r="A16" s="307" t="s">
        <v>15</v>
      </c>
      <c r="B16" s="485">
        <v>0</v>
      </c>
      <c r="C16" s="404">
        <v>0</v>
      </c>
      <c r="D16" s="404">
        <v>-2</v>
      </c>
      <c r="E16" s="489">
        <v>2</v>
      </c>
      <c r="F16" s="477">
        <v>0</v>
      </c>
      <c r="G16" s="404">
        <v>0</v>
      </c>
      <c r="H16" s="404">
        <v>0</v>
      </c>
      <c r="I16" s="406">
        <v>-17</v>
      </c>
      <c r="J16" s="403">
        <v>0</v>
      </c>
      <c r="K16" s="404">
        <v>0</v>
      </c>
      <c r="L16" s="404">
        <v>0</v>
      </c>
      <c r="M16" s="406">
        <v>-1</v>
      </c>
      <c r="N16" s="485">
        <v>-1</v>
      </c>
      <c r="O16" s="404">
        <v>3</v>
      </c>
      <c r="P16" s="404">
        <v>-4</v>
      </c>
      <c r="Q16" s="406">
        <v>-3</v>
      </c>
      <c r="R16" s="485">
        <v>0</v>
      </c>
      <c r="S16" s="679" t="s">
        <v>107</v>
      </c>
      <c r="T16" s="404">
        <v>0</v>
      </c>
      <c r="U16" s="406">
        <v>0</v>
      </c>
      <c r="V16" s="485">
        <v>-1</v>
      </c>
      <c r="W16" s="477">
        <v>0</v>
      </c>
      <c r="X16" s="412">
        <v>0</v>
      </c>
      <c r="Y16" s="489">
        <v>-8</v>
      </c>
      <c r="Z16" s="485">
        <v>-3</v>
      </c>
      <c r="AA16" s="477">
        <v>-10</v>
      </c>
      <c r="AB16" s="412">
        <v>0</v>
      </c>
      <c r="AC16" s="489">
        <v>1</v>
      </c>
      <c r="AD16" s="485">
        <v>0</v>
      </c>
      <c r="AE16" s="477">
        <v>0</v>
      </c>
      <c r="AF16" s="412">
        <v>0</v>
      </c>
      <c r="AG16" s="489">
        <v>0</v>
      </c>
      <c r="AH16" s="485">
        <v>0</v>
      </c>
      <c r="AI16" s="477">
        <v>0</v>
      </c>
      <c r="AJ16" s="412">
        <v>0</v>
      </c>
      <c r="AK16" s="489">
        <v>0</v>
      </c>
      <c r="AL16" s="51"/>
      <c r="AM16" s="403">
        <v>0</v>
      </c>
      <c r="AN16" s="410">
        <v>-17</v>
      </c>
      <c r="AO16" s="410">
        <v>-1</v>
      </c>
      <c r="AP16" s="410">
        <v>-5</v>
      </c>
      <c r="AQ16" s="410">
        <v>0</v>
      </c>
      <c r="AR16" s="410">
        <v>-9</v>
      </c>
      <c r="AS16" s="410"/>
      <c r="AT16" s="410">
        <v>-12</v>
      </c>
      <c r="AU16" s="410">
        <v>0</v>
      </c>
      <c r="AV16" s="410">
        <v>0</v>
      </c>
    </row>
    <row r="17" spans="1:48" s="272" customFormat="1" x14ac:dyDescent="0.2">
      <c r="A17" s="307" t="s">
        <v>207</v>
      </c>
      <c r="B17" s="485">
        <v>0</v>
      </c>
      <c r="C17" s="404"/>
      <c r="D17" s="404">
        <v>-1</v>
      </c>
      <c r="E17" s="489">
        <v>0</v>
      </c>
      <c r="F17" s="477">
        <v>0</v>
      </c>
      <c r="G17" s="404">
        <v>2</v>
      </c>
      <c r="H17" s="404">
        <v>-1</v>
      </c>
      <c r="I17" s="406">
        <v>0</v>
      </c>
      <c r="J17" s="403">
        <v>0</v>
      </c>
      <c r="K17" s="404">
        <v>0</v>
      </c>
      <c r="L17" s="404">
        <v>-1</v>
      </c>
      <c r="M17" s="406">
        <v>0</v>
      </c>
      <c r="N17" s="485">
        <v>-1</v>
      </c>
      <c r="O17" s="404">
        <v>-2</v>
      </c>
      <c r="P17" s="404">
        <v>-1</v>
      </c>
      <c r="Q17" s="406">
        <v>-2</v>
      </c>
      <c r="R17" s="485">
        <v>-2</v>
      </c>
      <c r="S17" s="404">
        <v>-2</v>
      </c>
      <c r="T17" s="404">
        <v>-1</v>
      </c>
      <c r="U17" s="406">
        <v>-2</v>
      </c>
      <c r="V17" s="485">
        <v>-1</v>
      </c>
      <c r="W17" s="477">
        <v>-3</v>
      </c>
      <c r="X17" s="412">
        <v>-2</v>
      </c>
      <c r="Y17" s="489">
        <v>-6</v>
      </c>
      <c r="Z17" s="485">
        <v>-13</v>
      </c>
      <c r="AA17" s="477">
        <v>-9</v>
      </c>
      <c r="AB17" s="412">
        <v>-10</v>
      </c>
      <c r="AC17" s="489">
        <v>-10</v>
      </c>
      <c r="AD17" s="485">
        <v>-8</v>
      </c>
      <c r="AE17" s="477">
        <v>-8</v>
      </c>
      <c r="AF17" s="412">
        <v>-7</v>
      </c>
      <c r="AG17" s="489">
        <v>-10</v>
      </c>
      <c r="AH17" s="485">
        <v>-9</v>
      </c>
      <c r="AI17" s="477">
        <v>-8</v>
      </c>
      <c r="AJ17" s="412">
        <v>-10</v>
      </c>
      <c r="AK17" s="489">
        <v>-12</v>
      </c>
      <c r="AL17" s="51"/>
      <c r="AM17" s="410">
        <v>-1</v>
      </c>
      <c r="AN17" s="406">
        <v>1</v>
      </c>
      <c r="AO17" s="406">
        <v>-1</v>
      </c>
      <c r="AP17" s="406">
        <v>-6</v>
      </c>
      <c r="AQ17" s="406">
        <v>-7</v>
      </c>
      <c r="AR17" s="406">
        <v>-12</v>
      </c>
      <c r="AS17" s="406"/>
      <c r="AT17" s="406">
        <v>-42</v>
      </c>
      <c r="AU17" s="406">
        <v>-33</v>
      </c>
      <c r="AV17" s="406">
        <v>-39</v>
      </c>
    </row>
    <row r="18" spans="1:48" s="272" customFormat="1" x14ac:dyDescent="0.2">
      <c r="A18" s="890" t="s">
        <v>246</v>
      </c>
      <c r="B18" s="485"/>
      <c r="C18" s="404"/>
      <c r="D18" s="404"/>
      <c r="E18" s="489"/>
      <c r="F18" s="477"/>
      <c r="G18" s="404"/>
      <c r="H18" s="404"/>
      <c r="I18" s="406"/>
      <c r="J18" s="403"/>
      <c r="K18" s="404"/>
      <c r="L18" s="404"/>
      <c r="M18" s="406"/>
      <c r="N18" s="485"/>
      <c r="O18" s="404"/>
      <c r="P18" s="404"/>
      <c r="Q18" s="406"/>
      <c r="R18" s="485"/>
      <c r="S18" s="404"/>
      <c r="T18" s="404"/>
      <c r="U18" s="406"/>
      <c r="V18" s="485"/>
      <c r="W18" s="477"/>
      <c r="X18" s="412"/>
      <c r="Y18" s="489"/>
      <c r="Z18" s="485"/>
      <c r="AA18" s="477"/>
      <c r="AB18" s="412"/>
      <c r="AC18" s="489"/>
      <c r="AD18" s="485">
        <v>0</v>
      </c>
      <c r="AE18" s="477">
        <v>0</v>
      </c>
      <c r="AF18" s="412">
        <v>-1</v>
      </c>
      <c r="AG18" s="489">
        <v>0</v>
      </c>
      <c r="AH18" s="485">
        <v>0</v>
      </c>
      <c r="AI18" s="477">
        <v>-1</v>
      </c>
      <c r="AJ18" s="412">
        <v>-1</v>
      </c>
      <c r="AK18" s="489">
        <v>-1</v>
      </c>
      <c r="AL18" s="51"/>
      <c r="AM18" s="403"/>
      <c r="AN18" s="410"/>
      <c r="AO18" s="410"/>
      <c r="AP18" s="410"/>
      <c r="AQ18" s="410"/>
      <c r="AR18" s="410"/>
      <c r="AS18" s="410"/>
      <c r="AT18" s="410"/>
      <c r="AU18" s="410">
        <v>-1</v>
      </c>
      <c r="AV18" s="410">
        <v>-3</v>
      </c>
    </row>
    <row r="19" spans="1:48" s="272" customFormat="1" x14ac:dyDescent="0.2">
      <c r="A19" s="890" t="s">
        <v>144</v>
      </c>
      <c r="B19" s="485">
        <v>-1</v>
      </c>
      <c r="C19" s="375">
        <v>0</v>
      </c>
      <c r="D19" s="375">
        <v>0</v>
      </c>
      <c r="E19" s="489">
        <v>-1</v>
      </c>
      <c r="F19" s="376">
        <v>0</v>
      </c>
      <c r="G19" s="375">
        <v>0</v>
      </c>
      <c r="H19" s="375">
        <v>0</v>
      </c>
      <c r="I19" s="421">
        <v>0</v>
      </c>
      <c r="J19" s="403">
        <v>0</v>
      </c>
      <c r="K19" s="375">
        <v>-2</v>
      </c>
      <c r="L19" s="375">
        <v>-1</v>
      </c>
      <c r="M19" s="421">
        <v>0</v>
      </c>
      <c r="N19" s="485">
        <v>0</v>
      </c>
      <c r="O19" s="375">
        <v>-1</v>
      </c>
      <c r="P19" s="375">
        <v>-1</v>
      </c>
      <c r="Q19" s="421">
        <v>-10</v>
      </c>
      <c r="R19" s="485">
        <v>0</v>
      </c>
      <c r="S19" s="563" t="s">
        <v>107</v>
      </c>
      <c r="T19" s="375">
        <v>-1</v>
      </c>
      <c r="U19" s="421">
        <v>1</v>
      </c>
      <c r="V19" s="850">
        <v>0</v>
      </c>
      <c r="W19" s="376">
        <v>-1</v>
      </c>
      <c r="X19" s="741">
        <v>1</v>
      </c>
      <c r="Y19" s="421">
        <v>-1</v>
      </c>
      <c r="Z19" s="850">
        <v>0</v>
      </c>
      <c r="AA19" s="376">
        <v>0</v>
      </c>
      <c r="AB19" s="741">
        <v>0</v>
      </c>
      <c r="AC19" s="421">
        <v>0</v>
      </c>
      <c r="AD19" s="850">
        <v>0</v>
      </c>
      <c r="AE19" s="376">
        <v>0</v>
      </c>
      <c r="AF19" s="741">
        <v>0</v>
      </c>
      <c r="AG19" s="421">
        <v>0</v>
      </c>
      <c r="AH19" s="850">
        <v>0</v>
      </c>
      <c r="AI19" s="376">
        <v>0</v>
      </c>
      <c r="AJ19" s="741">
        <v>0</v>
      </c>
      <c r="AK19" s="421">
        <v>0</v>
      </c>
      <c r="AL19" s="412"/>
      <c r="AM19" s="410">
        <v>-2</v>
      </c>
      <c r="AN19" s="422">
        <v>0</v>
      </c>
      <c r="AO19" s="422">
        <v>-3</v>
      </c>
      <c r="AP19" s="422">
        <v>-12</v>
      </c>
      <c r="AQ19" s="422">
        <v>0</v>
      </c>
      <c r="AR19" s="422">
        <v>-1</v>
      </c>
      <c r="AS19" s="422"/>
      <c r="AT19" s="422">
        <v>0</v>
      </c>
      <c r="AU19" s="422">
        <v>0</v>
      </c>
      <c r="AV19" s="422">
        <v>0</v>
      </c>
    </row>
    <row r="20" spans="1:48" x14ac:dyDescent="0.2">
      <c r="A20" s="307" t="s">
        <v>145</v>
      </c>
      <c r="B20" s="483">
        <v>0</v>
      </c>
      <c r="C20" s="400">
        <v>0</v>
      </c>
      <c r="D20" s="400">
        <v>0</v>
      </c>
      <c r="E20" s="377">
        <v>0</v>
      </c>
      <c r="F20" s="401">
        <v>0</v>
      </c>
      <c r="G20" s="400">
        <v>0</v>
      </c>
      <c r="H20" s="400">
        <v>0</v>
      </c>
      <c r="I20" s="377">
        <v>0</v>
      </c>
      <c r="J20" s="401">
        <v>0</v>
      </c>
      <c r="K20" s="400">
        <v>46</v>
      </c>
      <c r="L20" s="400">
        <v>0</v>
      </c>
      <c r="M20" s="377">
        <v>0</v>
      </c>
      <c r="N20" s="483">
        <v>-46</v>
      </c>
      <c r="O20" s="400">
        <v>0</v>
      </c>
      <c r="P20" s="400">
        <v>0</v>
      </c>
      <c r="Q20" s="377">
        <v>0</v>
      </c>
      <c r="R20" s="483">
        <v>0</v>
      </c>
      <c r="S20" s="680" t="s">
        <v>107</v>
      </c>
      <c r="T20" s="400">
        <v>0</v>
      </c>
      <c r="U20" s="377">
        <v>0</v>
      </c>
      <c r="V20" s="483">
        <v>0</v>
      </c>
      <c r="W20" s="401">
        <v>0</v>
      </c>
      <c r="X20" s="751">
        <v>0</v>
      </c>
      <c r="Y20" s="377">
        <v>0</v>
      </c>
      <c r="Z20" s="483">
        <v>0</v>
      </c>
      <c r="AA20" s="401">
        <v>0</v>
      </c>
      <c r="AB20" s="751">
        <v>0</v>
      </c>
      <c r="AC20" s="377">
        <v>0</v>
      </c>
      <c r="AD20" s="483">
        <v>0</v>
      </c>
      <c r="AE20" s="401">
        <v>0</v>
      </c>
      <c r="AF20" s="751">
        <v>0</v>
      </c>
      <c r="AG20" s="377">
        <v>0</v>
      </c>
      <c r="AH20" s="483">
        <v>0</v>
      </c>
      <c r="AI20" s="401">
        <v>0</v>
      </c>
      <c r="AJ20" s="751">
        <v>0</v>
      </c>
      <c r="AK20" s="377">
        <v>0</v>
      </c>
      <c r="AL20" s="51"/>
      <c r="AM20" s="423">
        <v>0</v>
      </c>
      <c r="AN20" s="402">
        <v>0</v>
      </c>
      <c r="AO20" s="402">
        <v>46</v>
      </c>
      <c r="AP20" s="402">
        <v>-46</v>
      </c>
      <c r="AQ20" s="402">
        <v>0</v>
      </c>
      <c r="AR20" s="402">
        <v>0</v>
      </c>
      <c r="AS20" s="402"/>
      <c r="AT20" s="402">
        <v>0</v>
      </c>
      <c r="AU20" s="402">
        <v>0</v>
      </c>
      <c r="AV20" s="402">
        <v>0</v>
      </c>
    </row>
    <row r="21" spans="1:48" x14ac:dyDescent="0.2">
      <c r="A21" s="367" t="s">
        <v>165</v>
      </c>
      <c r="B21" s="485">
        <v>317</v>
      </c>
      <c r="C21" s="404">
        <v>352</v>
      </c>
      <c r="D21" s="404">
        <v>380</v>
      </c>
      <c r="E21" s="489">
        <v>385</v>
      </c>
      <c r="F21" s="477">
        <v>393</v>
      </c>
      <c r="G21" s="404">
        <v>405</v>
      </c>
      <c r="H21" s="404">
        <v>390</v>
      </c>
      <c r="I21" s="406">
        <v>330</v>
      </c>
      <c r="J21" s="403">
        <v>349</v>
      </c>
      <c r="K21" s="404">
        <v>411</v>
      </c>
      <c r="L21" s="404">
        <v>436</v>
      </c>
      <c r="M21" s="406">
        <v>428</v>
      </c>
      <c r="N21" s="485">
        <v>465</v>
      </c>
      <c r="O21" s="404">
        <v>472</v>
      </c>
      <c r="P21" s="404">
        <v>499</v>
      </c>
      <c r="Q21" s="406">
        <v>541</v>
      </c>
      <c r="R21" s="485">
        <v>511</v>
      </c>
      <c r="S21" s="404">
        <v>547</v>
      </c>
      <c r="T21" s="404">
        <v>607</v>
      </c>
      <c r="U21" s="406">
        <v>597</v>
      </c>
      <c r="V21" s="485">
        <v>599</v>
      </c>
      <c r="W21" s="477">
        <v>615</v>
      </c>
      <c r="X21" s="412">
        <v>628</v>
      </c>
      <c r="Y21" s="489">
        <v>713</v>
      </c>
      <c r="Z21" s="485">
        <v>1019</v>
      </c>
      <c r="AA21" s="477">
        <v>1081</v>
      </c>
      <c r="AB21" s="412">
        <v>1132</v>
      </c>
      <c r="AC21" s="489">
        <v>1126</v>
      </c>
      <c r="AD21" s="485">
        <v>1096</v>
      </c>
      <c r="AE21" s="477">
        <v>1148</v>
      </c>
      <c r="AF21" s="412">
        <v>1269</v>
      </c>
      <c r="AG21" s="489">
        <v>1316</v>
      </c>
      <c r="AH21" s="485">
        <v>1188</v>
      </c>
      <c r="AI21" s="477">
        <v>1201</v>
      </c>
      <c r="AJ21" s="412">
        <v>1284</v>
      </c>
      <c r="AK21" s="489">
        <v>1265</v>
      </c>
      <c r="AL21" s="51"/>
      <c r="AM21" s="403">
        <v>1434</v>
      </c>
      <c r="AN21" s="410">
        <v>1518</v>
      </c>
      <c r="AO21" s="410">
        <v>1624</v>
      </c>
      <c r="AP21" s="410">
        <v>1977</v>
      </c>
      <c r="AQ21" s="410">
        <v>2262</v>
      </c>
      <c r="AR21" s="410">
        <v>2555</v>
      </c>
      <c r="AS21" s="410"/>
      <c r="AT21" s="410">
        <v>4358</v>
      </c>
      <c r="AU21" s="410">
        <v>4829</v>
      </c>
      <c r="AV21" s="410">
        <v>4938</v>
      </c>
    </row>
    <row r="22" spans="1:48" ht="6" customHeight="1" x14ac:dyDescent="0.2">
      <c r="A22" s="367"/>
      <c r="B22" s="356"/>
      <c r="C22" s="389"/>
      <c r="D22" s="389"/>
      <c r="E22" s="488"/>
      <c r="F22" s="478"/>
      <c r="G22" s="389"/>
      <c r="H22" s="389"/>
      <c r="I22" s="387"/>
      <c r="J22" s="41"/>
      <c r="K22" s="389"/>
      <c r="L22" s="389"/>
      <c r="M22" s="387"/>
      <c r="N22" s="356"/>
      <c r="O22" s="389"/>
      <c r="P22" s="389"/>
      <c r="Q22" s="387"/>
      <c r="R22" s="356"/>
      <c r="S22" s="389"/>
      <c r="T22" s="389"/>
      <c r="U22" s="387"/>
      <c r="V22" s="356"/>
      <c r="W22" s="478"/>
      <c r="X22" s="179"/>
      <c r="Y22" s="488"/>
      <c r="Z22" s="356"/>
      <c r="AA22" s="478"/>
      <c r="AB22" s="179"/>
      <c r="AC22" s="488"/>
      <c r="AD22" s="356"/>
      <c r="AE22" s="478"/>
      <c r="AF22" s="179"/>
      <c r="AG22" s="488"/>
      <c r="AH22" s="356"/>
      <c r="AI22" s="478"/>
      <c r="AJ22" s="179"/>
      <c r="AK22" s="488"/>
      <c r="AM22" s="41"/>
      <c r="AN22" s="381"/>
      <c r="AO22" s="381"/>
      <c r="AP22" s="381"/>
      <c r="AQ22" s="381"/>
      <c r="AR22" s="381"/>
      <c r="AS22" s="381"/>
      <c r="AT22" s="381"/>
      <c r="AU22" s="381"/>
      <c r="AV22" s="381"/>
    </row>
    <row r="23" spans="1:48" x14ac:dyDescent="0.2">
      <c r="A23" s="368" t="s">
        <v>166</v>
      </c>
      <c r="B23" s="482">
        <v>0.48811410459587956</v>
      </c>
      <c r="C23" s="388">
        <v>0.53834355828220859</v>
      </c>
      <c r="D23" s="388">
        <v>0.58089368258859786</v>
      </c>
      <c r="E23" s="487">
        <v>0.5904907975460123</v>
      </c>
      <c r="F23" s="476">
        <v>0.58594917787742895</v>
      </c>
      <c r="G23" s="388">
        <v>0.57243319268635728</v>
      </c>
      <c r="H23" s="388">
        <v>0.56842105263157894</v>
      </c>
      <c r="I23" s="386">
        <v>0.50822368421052633</v>
      </c>
      <c r="J23" s="384">
        <v>0.53715170278637769</v>
      </c>
      <c r="K23" s="388">
        <v>0.60593792172739536</v>
      </c>
      <c r="L23" s="388">
        <v>0.53855721393034828</v>
      </c>
      <c r="M23" s="386">
        <v>0.54394904458598725</v>
      </c>
      <c r="N23" s="482">
        <v>0.53737113402061853</v>
      </c>
      <c r="O23" s="388">
        <v>0.5375854214123007</v>
      </c>
      <c r="P23" s="388">
        <v>0.53470715835141003</v>
      </c>
      <c r="Q23" s="386">
        <v>0.54649947753396033</v>
      </c>
      <c r="R23" s="482">
        <v>0.55701754385964908</v>
      </c>
      <c r="S23" s="388">
        <v>0.55161943319838058</v>
      </c>
      <c r="T23" s="388">
        <v>0.5311676909569798</v>
      </c>
      <c r="U23" s="386">
        <v>0.50898203592814373</v>
      </c>
      <c r="V23" s="482">
        <v>0.54100000000000004</v>
      </c>
      <c r="W23" s="476">
        <v>0.53200000000000003</v>
      </c>
      <c r="X23" s="548">
        <v>0.53800000000000003</v>
      </c>
      <c r="Y23" s="487">
        <v>0.40899999999999997</v>
      </c>
      <c r="Z23" s="482">
        <v>0.26700000000000002</v>
      </c>
      <c r="AA23" s="476">
        <v>0.496</v>
      </c>
      <c r="AB23" s="548">
        <v>0.505</v>
      </c>
      <c r="AC23" s="487">
        <v>0.51300000000000001</v>
      </c>
      <c r="AD23" s="482">
        <v>0.51200000000000001</v>
      </c>
      <c r="AE23" s="476">
        <f>+AE14/AE12</f>
        <v>0.50810295519542426</v>
      </c>
      <c r="AF23" s="476">
        <f>+AF14/AF12</f>
        <v>0.52578671328671334</v>
      </c>
      <c r="AG23" s="487">
        <v>0.52300000000000002</v>
      </c>
      <c r="AH23" s="482">
        <v>0.53600000000000003</v>
      </c>
      <c r="AI23" s="476">
        <v>0.53500000000000003</v>
      </c>
      <c r="AJ23" s="476">
        <v>0.53300000000000003</v>
      </c>
      <c r="AK23" s="487">
        <v>0.5337370242214533</v>
      </c>
      <c r="AM23" s="384">
        <v>0.54992260061919507</v>
      </c>
      <c r="AN23" s="380">
        <v>0.56012061816811154</v>
      </c>
      <c r="AO23" s="380">
        <v>0.55645161290322576</v>
      </c>
      <c r="AP23" s="380">
        <v>0.53920181149165014</v>
      </c>
      <c r="AQ23" s="380">
        <v>0.53540874524714832</v>
      </c>
      <c r="AR23" s="380">
        <v>0.501</v>
      </c>
      <c r="AS23" s="380"/>
      <c r="AT23" s="380">
        <v>0.44800000000000001</v>
      </c>
      <c r="AU23" s="380">
        <v>0.51800000000000002</v>
      </c>
      <c r="AV23" s="380">
        <v>0.53447129239636448</v>
      </c>
    </row>
    <row r="24" spans="1:48" x14ac:dyDescent="0.2">
      <c r="A24" s="368" t="s">
        <v>167</v>
      </c>
      <c r="B24" s="482">
        <v>0.50237717908082413</v>
      </c>
      <c r="C24" s="388">
        <v>0.53987730061349692</v>
      </c>
      <c r="D24" s="388">
        <v>0.58551617873651773</v>
      </c>
      <c r="E24" s="487">
        <v>0.5904907975460123</v>
      </c>
      <c r="F24" s="476">
        <v>0.58744394618834084</v>
      </c>
      <c r="G24" s="388">
        <v>0.569620253164557</v>
      </c>
      <c r="H24" s="388">
        <v>0.5864661654135338</v>
      </c>
      <c r="I24" s="386">
        <v>0.54276315789473684</v>
      </c>
      <c r="J24" s="384">
        <v>0.54024767801857587</v>
      </c>
      <c r="K24" s="388">
        <v>0.55465587044534415</v>
      </c>
      <c r="L24" s="388">
        <v>0.54228855721393032</v>
      </c>
      <c r="M24" s="386">
        <v>0.54522292993630572</v>
      </c>
      <c r="N24" s="482">
        <v>0.59922680412371132</v>
      </c>
      <c r="O24" s="388">
        <v>0.5375854214123007</v>
      </c>
      <c r="P24" s="388">
        <v>0.54121475054229939</v>
      </c>
      <c r="Q24" s="386">
        <v>0.5653082549634274</v>
      </c>
      <c r="R24" s="482">
        <v>0.5603070175438597</v>
      </c>
      <c r="S24" s="388">
        <v>0.55364372469635625</v>
      </c>
      <c r="T24" s="388">
        <v>0.53292361720807724</v>
      </c>
      <c r="U24" s="386">
        <v>0.51069289991445677</v>
      </c>
      <c r="V24" s="482">
        <v>0.54300000000000004</v>
      </c>
      <c r="W24" s="476">
        <v>0.53700000000000003</v>
      </c>
      <c r="X24" s="548">
        <v>0.54</v>
      </c>
      <c r="Y24" s="487">
        <v>0.54600000000000004</v>
      </c>
      <c r="Z24" s="482">
        <v>0.53300000000000003</v>
      </c>
      <c r="AA24" s="476">
        <v>0.53700000000000003</v>
      </c>
      <c r="AB24" s="548">
        <v>0.53900000000000003</v>
      </c>
      <c r="AC24" s="487">
        <v>0.54600000000000004</v>
      </c>
      <c r="AD24" s="482">
        <v>0.54500000000000004</v>
      </c>
      <c r="AE24" s="476">
        <f>+AE21/AE12</f>
        <v>0.54718779790276451</v>
      </c>
      <c r="AF24" s="476">
        <f>+AF21/AF12</f>
        <v>0.55463286713286708</v>
      </c>
      <c r="AG24" s="487">
        <v>0.56000000000000005</v>
      </c>
      <c r="AH24" s="482">
        <v>0.54800000000000004</v>
      </c>
      <c r="AI24" s="476">
        <v>0.54800000000000004</v>
      </c>
      <c r="AJ24" s="476">
        <v>0.54600000000000004</v>
      </c>
      <c r="AK24" s="487">
        <v>0.54714532871972321</v>
      </c>
      <c r="AM24" s="384">
        <v>0.554953560371517</v>
      </c>
      <c r="AN24" s="380">
        <v>0.57218243497926879</v>
      </c>
      <c r="AO24" s="380">
        <v>0.54569892473118276</v>
      </c>
      <c r="AP24" s="380">
        <v>0.55958109255590149</v>
      </c>
      <c r="AQ24" s="380">
        <v>0.5375475285171103</v>
      </c>
      <c r="AR24" s="380">
        <v>0.54100000000000004</v>
      </c>
      <c r="AS24" s="380"/>
      <c r="AT24" s="380">
        <v>0.53900000000000003</v>
      </c>
      <c r="AU24" s="380">
        <v>0.55200000000000005</v>
      </c>
      <c r="AV24" s="380">
        <v>0.54732875193970298</v>
      </c>
    </row>
    <row r="25" spans="1:48" x14ac:dyDescent="0.2">
      <c r="A25" s="369"/>
      <c r="B25" s="356"/>
      <c r="C25" s="389"/>
      <c r="D25" s="389"/>
      <c r="E25" s="488"/>
      <c r="F25" s="478"/>
      <c r="G25" s="389"/>
      <c r="H25" s="389"/>
      <c r="I25" s="387"/>
      <c r="J25" s="41"/>
      <c r="K25" s="389"/>
      <c r="L25" s="389"/>
      <c r="M25" s="387"/>
      <c r="N25" s="356"/>
      <c r="O25" s="389"/>
      <c r="P25" s="389"/>
      <c r="Q25" s="387"/>
      <c r="R25" s="356"/>
      <c r="S25" s="389"/>
      <c r="T25" s="389"/>
      <c r="U25" s="387"/>
      <c r="V25" s="356"/>
      <c r="W25" s="478"/>
      <c r="X25" s="179"/>
      <c r="Y25" s="488"/>
      <c r="Z25" s="356"/>
      <c r="AA25" s="478"/>
      <c r="AB25" s="179"/>
      <c r="AC25" s="488"/>
      <c r="AD25" s="356"/>
      <c r="AE25" s="478"/>
      <c r="AF25" s="179"/>
      <c r="AG25" s="488"/>
      <c r="AH25" s="356"/>
      <c r="AI25" s="478"/>
      <c r="AJ25" s="179"/>
      <c r="AK25" s="488"/>
      <c r="AM25" s="41"/>
      <c r="AN25" s="381"/>
      <c r="AO25" s="381"/>
      <c r="AP25" s="381"/>
      <c r="AQ25" s="381"/>
      <c r="AR25" s="381"/>
      <c r="AS25" s="381"/>
      <c r="AT25" s="381"/>
      <c r="AU25" s="381"/>
      <c r="AV25" s="381"/>
    </row>
    <row r="26" spans="1:48" x14ac:dyDescent="0.2">
      <c r="A26" s="367" t="s">
        <v>168</v>
      </c>
      <c r="B26" s="485">
        <v>35</v>
      </c>
      <c r="C26" s="404">
        <v>77</v>
      </c>
      <c r="D26" s="404">
        <v>103</v>
      </c>
      <c r="E26" s="489">
        <v>99</v>
      </c>
      <c r="F26" s="477">
        <v>99</v>
      </c>
      <c r="G26" s="404">
        <v>97</v>
      </c>
      <c r="H26" s="404">
        <v>74</v>
      </c>
      <c r="I26" s="406">
        <v>18</v>
      </c>
      <c r="J26" s="403">
        <v>63</v>
      </c>
      <c r="K26" s="404">
        <v>154</v>
      </c>
      <c r="L26" s="404">
        <v>157</v>
      </c>
      <c r="M26" s="406">
        <v>105</v>
      </c>
      <c r="N26" s="485">
        <v>123</v>
      </c>
      <c r="O26" s="404">
        <v>178</v>
      </c>
      <c r="P26" s="404">
        <v>184</v>
      </c>
      <c r="Q26" s="406">
        <v>227</v>
      </c>
      <c r="R26" s="485">
        <v>200</v>
      </c>
      <c r="S26" s="404">
        <v>232</v>
      </c>
      <c r="T26" s="404">
        <v>274</v>
      </c>
      <c r="U26" s="406">
        <v>277</v>
      </c>
      <c r="V26" s="485">
        <v>266</v>
      </c>
      <c r="W26" s="477">
        <v>293</v>
      </c>
      <c r="X26" s="412">
        <v>331</v>
      </c>
      <c r="Y26" s="489">
        <v>995</v>
      </c>
      <c r="Z26" s="485">
        <v>-486</v>
      </c>
      <c r="AA26" s="477">
        <v>-56</v>
      </c>
      <c r="AB26" s="412">
        <v>116</v>
      </c>
      <c r="AC26" s="489">
        <v>124</v>
      </c>
      <c r="AD26" s="485">
        <v>81</v>
      </c>
      <c r="AE26" s="477">
        <v>94</v>
      </c>
      <c r="AF26" s="412">
        <v>235</v>
      </c>
      <c r="AG26" s="489">
        <v>246</v>
      </c>
      <c r="AH26" s="485">
        <v>161</v>
      </c>
      <c r="AI26" s="477">
        <v>160</v>
      </c>
      <c r="AJ26" s="412">
        <v>240</v>
      </c>
      <c r="AK26" s="489">
        <v>246</v>
      </c>
      <c r="AL26" s="51"/>
      <c r="AM26" s="403">
        <v>314</v>
      </c>
      <c r="AN26" s="410">
        <v>288</v>
      </c>
      <c r="AO26" s="410">
        <v>479</v>
      </c>
      <c r="AP26" s="410">
        <v>712</v>
      </c>
      <c r="AQ26" s="410">
        <v>983</v>
      </c>
      <c r="AR26" s="410">
        <v>1885</v>
      </c>
      <c r="AS26" s="410"/>
      <c r="AT26" s="410">
        <v>-302</v>
      </c>
      <c r="AU26" s="410">
        <v>656</v>
      </c>
      <c r="AV26" s="410">
        <v>807</v>
      </c>
    </row>
    <row r="27" spans="1:48" x14ac:dyDescent="0.2">
      <c r="A27" s="307" t="s">
        <v>14</v>
      </c>
      <c r="B27" s="485">
        <v>-59</v>
      </c>
      <c r="C27" s="404">
        <v>-56</v>
      </c>
      <c r="D27" s="404">
        <v>-46</v>
      </c>
      <c r="E27" s="489">
        <v>-50</v>
      </c>
      <c r="F27" s="477">
        <v>-50</v>
      </c>
      <c r="G27" s="404">
        <v>-45</v>
      </c>
      <c r="H27" s="404">
        <v>-60</v>
      </c>
      <c r="I27" s="406">
        <v>-51</v>
      </c>
      <c r="J27" s="403">
        <v>-48</v>
      </c>
      <c r="K27" s="404">
        <v>-52</v>
      </c>
      <c r="L27" s="404">
        <v>-45</v>
      </c>
      <c r="M27" s="406">
        <v>-45</v>
      </c>
      <c r="N27" s="485">
        <v>-46</v>
      </c>
      <c r="O27" s="404">
        <v>-45</v>
      </c>
      <c r="P27" s="404">
        <v>-46</v>
      </c>
      <c r="Q27" s="406">
        <v>-26</v>
      </c>
      <c r="R27" s="485">
        <v>-24</v>
      </c>
      <c r="S27" s="404">
        <v>-22</v>
      </c>
      <c r="T27" s="404">
        <v>-22</v>
      </c>
      <c r="U27" s="406">
        <v>-16</v>
      </c>
      <c r="V27" s="485">
        <v>-14</v>
      </c>
      <c r="W27" s="477">
        <v>-18</v>
      </c>
      <c r="X27" s="412">
        <v>-14</v>
      </c>
      <c r="Y27" s="489">
        <v>-283</v>
      </c>
      <c r="Z27" s="485">
        <v>-847</v>
      </c>
      <c r="AA27" s="477">
        <v>-501</v>
      </c>
      <c r="AB27" s="412">
        <v>-428</v>
      </c>
      <c r="AC27" s="489">
        <v>-426</v>
      </c>
      <c r="AD27" s="485">
        <v>-429</v>
      </c>
      <c r="AE27" s="477">
        <v>-453</v>
      </c>
      <c r="AF27" s="412">
        <v>-425</v>
      </c>
      <c r="AG27" s="489">
        <v>-430</v>
      </c>
      <c r="AH27" s="485">
        <v>-381</v>
      </c>
      <c r="AI27" s="477">
        <v>-383</v>
      </c>
      <c r="AJ27" s="412">
        <v>-383</v>
      </c>
      <c r="AK27" s="489">
        <v>-384</v>
      </c>
      <c r="AL27" s="51"/>
      <c r="AM27" s="403">
        <v>-211</v>
      </c>
      <c r="AN27" s="410">
        <v>-206</v>
      </c>
      <c r="AO27" s="410">
        <v>-190</v>
      </c>
      <c r="AP27" s="410">
        <v>-163</v>
      </c>
      <c r="AQ27" s="410">
        <v>-84</v>
      </c>
      <c r="AR27" s="410">
        <v>-329</v>
      </c>
      <c r="AS27" s="410"/>
      <c r="AT27" s="410">
        <v>-2202</v>
      </c>
      <c r="AU27" s="410">
        <v>-1737</v>
      </c>
      <c r="AV27" s="410">
        <v>-1531</v>
      </c>
    </row>
    <row r="28" spans="1:48" x14ac:dyDescent="0.2">
      <c r="A28" s="307" t="s">
        <v>15</v>
      </c>
      <c r="B28" s="485">
        <v>-2</v>
      </c>
      <c r="C28" s="404">
        <v>3</v>
      </c>
      <c r="D28" s="404">
        <v>4</v>
      </c>
      <c r="E28" s="489">
        <v>3</v>
      </c>
      <c r="F28" s="477">
        <v>-1</v>
      </c>
      <c r="G28" s="404">
        <v>-3</v>
      </c>
      <c r="H28" s="404">
        <v>-1</v>
      </c>
      <c r="I28" s="406">
        <v>-35</v>
      </c>
      <c r="J28" s="403">
        <v>0</v>
      </c>
      <c r="K28" s="404">
        <v>1</v>
      </c>
      <c r="L28" s="404">
        <v>1</v>
      </c>
      <c r="M28" s="406">
        <v>-26</v>
      </c>
      <c r="N28" s="485">
        <v>-1</v>
      </c>
      <c r="O28" s="404">
        <v>3</v>
      </c>
      <c r="P28" s="404">
        <v>-4</v>
      </c>
      <c r="Q28" s="406">
        <v>-2</v>
      </c>
      <c r="R28" s="485">
        <v>-2</v>
      </c>
      <c r="S28" s="404">
        <v>1</v>
      </c>
      <c r="T28" s="404">
        <v>0</v>
      </c>
      <c r="U28" s="406">
        <v>-2</v>
      </c>
      <c r="V28" s="485">
        <v>-11</v>
      </c>
      <c r="W28" s="477">
        <v>-6</v>
      </c>
      <c r="X28" s="412">
        <v>1</v>
      </c>
      <c r="Y28" s="489">
        <v>-195</v>
      </c>
      <c r="Z28" s="485">
        <v>-14</v>
      </c>
      <c r="AA28" s="477">
        <v>-39</v>
      </c>
      <c r="AB28" s="412">
        <v>0</v>
      </c>
      <c r="AC28" s="489">
        <v>1</v>
      </c>
      <c r="AD28" s="485">
        <v>9</v>
      </c>
      <c r="AE28" s="477">
        <v>0</v>
      </c>
      <c r="AF28" s="412">
        <v>0</v>
      </c>
      <c r="AG28" s="489">
        <v>0</v>
      </c>
      <c r="AH28" s="485">
        <v>0</v>
      </c>
      <c r="AI28" s="477">
        <v>0</v>
      </c>
      <c r="AJ28" s="412">
        <v>-4</v>
      </c>
      <c r="AK28" s="489">
        <v>0</v>
      </c>
      <c r="AL28" s="51"/>
      <c r="AM28" s="403">
        <v>8</v>
      </c>
      <c r="AN28" s="410">
        <v>-40</v>
      </c>
      <c r="AO28" s="410">
        <v>-24</v>
      </c>
      <c r="AP28" s="410">
        <v>-4</v>
      </c>
      <c r="AQ28" s="410">
        <v>-3</v>
      </c>
      <c r="AR28" s="410">
        <v>-211</v>
      </c>
      <c r="AS28" s="410"/>
      <c r="AT28" s="410">
        <v>-52</v>
      </c>
      <c r="AU28" s="410">
        <v>9</v>
      </c>
      <c r="AV28" s="410">
        <v>-4</v>
      </c>
    </row>
    <row r="29" spans="1:48" s="272" customFormat="1" x14ac:dyDescent="0.2">
      <c r="A29" s="307" t="s">
        <v>207</v>
      </c>
      <c r="B29" s="485">
        <v>-5</v>
      </c>
      <c r="C29" s="404">
        <v>-4</v>
      </c>
      <c r="D29" s="404">
        <v>-5</v>
      </c>
      <c r="E29" s="489">
        <v>0</v>
      </c>
      <c r="F29" s="477">
        <v>-4</v>
      </c>
      <c r="G29" s="404">
        <v>-2</v>
      </c>
      <c r="H29" s="404">
        <v>-2</v>
      </c>
      <c r="I29" s="406">
        <v>-7</v>
      </c>
      <c r="J29" s="403">
        <v>-7</v>
      </c>
      <c r="K29" s="404">
        <v>-9</v>
      </c>
      <c r="L29" s="404">
        <v>-9</v>
      </c>
      <c r="M29" s="406">
        <v>-12</v>
      </c>
      <c r="N29" s="485">
        <v>-12</v>
      </c>
      <c r="O29" s="404">
        <v>-16</v>
      </c>
      <c r="P29" s="404">
        <v>-16</v>
      </c>
      <c r="Q29" s="406">
        <v>-24</v>
      </c>
      <c r="R29" s="485">
        <v>-22</v>
      </c>
      <c r="S29" s="404">
        <v>-29</v>
      </c>
      <c r="T29" s="404">
        <v>-26</v>
      </c>
      <c r="U29" s="406">
        <v>-27</v>
      </c>
      <c r="V29" s="485">
        <v>-28</v>
      </c>
      <c r="W29" s="477">
        <v>-29</v>
      </c>
      <c r="X29" s="412">
        <v>-28</v>
      </c>
      <c r="Y29" s="489">
        <v>-99</v>
      </c>
      <c r="Z29" s="485">
        <v>-92</v>
      </c>
      <c r="AA29" s="477">
        <v>-73</v>
      </c>
      <c r="AB29" s="412">
        <v>-72</v>
      </c>
      <c r="AC29" s="489">
        <v>-76</v>
      </c>
      <c r="AD29" s="485">
        <v>-67</v>
      </c>
      <c r="AE29" s="477">
        <v>-67</v>
      </c>
      <c r="AF29" s="412">
        <v>-67</v>
      </c>
      <c r="AG29" s="489">
        <v>-77</v>
      </c>
      <c r="AH29" s="485">
        <v>-69</v>
      </c>
      <c r="AI29" s="477">
        <v>-68</v>
      </c>
      <c r="AJ29" s="412">
        <v>-82</v>
      </c>
      <c r="AK29" s="489">
        <v>-93</v>
      </c>
      <c r="AL29" s="51"/>
      <c r="AM29" s="403">
        <v>-14</v>
      </c>
      <c r="AN29" s="410">
        <v>-15</v>
      </c>
      <c r="AO29" s="410">
        <v>-37</v>
      </c>
      <c r="AP29" s="410">
        <v>-68</v>
      </c>
      <c r="AQ29" s="410">
        <v>-104</v>
      </c>
      <c r="AR29" s="410">
        <v>-184</v>
      </c>
      <c r="AS29" s="410"/>
      <c r="AT29" s="410">
        <v>-313</v>
      </c>
      <c r="AU29" s="410">
        <v>-278</v>
      </c>
      <c r="AV29" s="410">
        <v>-312</v>
      </c>
    </row>
    <row r="30" spans="1:48" s="272" customFormat="1" x14ac:dyDescent="0.2">
      <c r="A30" s="890" t="s">
        <v>246</v>
      </c>
      <c r="B30" s="485"/>
      <c r="C30" s="404"/>
      <c r="D30" s="404"/>
      <c r="E30" s="489"/>
      <c r="F30" s="477"/>
      <c r="G30" s="404"/>
      <c r="H30" s="404"/>
      <c r="I30" s="406"/>
      <c r="J30" s="403"/>
      <c r="K30" s="404"/>
      <c r="L30" s="404"/>
      <c r="M30" s="406"/>
      <c r="N30" s="485"/>
      <c r="O30" s="404"/>
      <c r="P30" s="404"/>
      <c r="Q30" s="406"/>
      <c r="R30" s="485"/>
      <c r="S30" s="404"/>
      <c r="T30" s="404"/>
      <c r="U30" s="406"/>
      <c r="V30" s="485"/>
      <c r="W30" s="477"/>
      <c r="X30" s="412"/>
      <c r="Y30" s="489"/>
      <c r="Z30" s="485"/>
      <c r="AA30" s="477"/>
      <c r="AB30" s="412"/>
      <c r="AC30" s="489"/>
      <c r="AD30" s="485">
        <v>-2</v>
      </c>
      <c r="AE30" s="477">
        <v>-2</v>
      </c>
      <c r="AF30" s="412">
        <v>-3</v>
      </c>
      <c r="AG30" s="489">
        <v>-3</v>
      </c>
      <c r="AH30" s="485">
        <v>-3</v>
      </c>
      <c r="AI30" s="477">
        <v>-7</v>
      </c>
      <c r="AJ30" s="412">
        <v>-23</v>
      </c>
      <c r="AK30" s="489">
        <v>-7</v>
      </c>
      <c r="AL30" s="51"/>
      <c r="AM30" s="403"/>
      <c r="AN30" s="410"/>
      <c r="AO30" s="410"/>
      <c r="AP30" s="410"/>
      <c r="AQ30" s="410"/>
      <c r="AR30" s="410"/>
      <c r="AS30" s="410"/>
      <c r="AT30" s="410"/>
      <c r="AU30" s="410">
        <v>-10</v>
      </c>
      <c r="AV30" s="410">
        <v>-40</v>
      </c>
    </row>
    <row r="31" spans="1:48" s="272" customFormat="1" x14ac:dyDescent="0.2">
      <c r="A31" s="890" t="s">
        <v>144</v>
      </c>
      <c r="B31" s="485">
        <v>-1</v>
      </c>
      <c r="C31" s="404">
        <v>0</v>
      </c>
      <c r="D31" s="404">
        <v>-2</v>
      </c>
      <c r="E31" s="489">
        <v>0</v>
      </c>
      <c r="F31" s="477">
        <v>-1</v>
      </c>
      <c r="G31" s="404">
        <v>-1</v>
      </c>
      <c r="H31" s="404">
        <v>0</v>
      </c>
      <c r="I31" s="406">
        <v>0</v>
      </c>
      <c r="J31" s="403">
        <v>-2</v>
      </c>
      <c r="K31" s="404">
        <v>-9</v>
      </c>
      <c r="L31" s="404">
        <v>16</v>
      </c>
      <c r="M31" s="406">
        <v>-3</v>
      </c>
      <c r="N31" s="485">
        <v>-1</v>
      </c>
      <c r="O31" s="404">
        <v>-2</v>
      </c>
      <c r="P31" s="404">
        <v>-1</v>
      </c>
      <c r="Q31" s="406">
        <v>-11</v>
      </c>
      <c r="R31" s="485">
        <v>-1</v>
      </c>
      <c r="S31" s="404">
        <v>7</v>
      </c>
      <c r="T31" s="404">
        <v>-1</v>
      </c>
      <c r="U31" s="406">
        <v>1</v>
      </c>
      <c r="V31" s="485">
        <v>0</v>
      </c>
      <c r="W31" s="477">
        <v>-1</v>
      </c>
      <c r="X31" s="412">
        <v>1</v>
      </c>
      <c r="Y31" s="489">
        <v>1191</v>
      </c>
      <c r="Z31" s="485">
        <v>0</v>
      </c>
      <c r="AA31" s="477">
        <v>13</v>
      </c>
      <c r="AB31" s="412">
        <v>0</v>
      </c>
      <c r="AC31" s="489">
        <v>-1</v>
      </c>
      <c r="AD31" s="485">
        <v>0</v>
      </c>
      <c r="AE31" s="477">
        <v>0</v>
      </c>
      <c r="AF31" s="412">
        <v>0</v>
      </c>
      <c r="AG31" s="489">
        <v>0</v>
      </c>
      <c r="AH31" s="485">
        <v>0</v>
      </c>
      <c r="AI31" s="477">
        <v>0</v>
      </c>
      <c r="AJ31" s="412">
        <v>0</v>
      </c>
      <c r="AK31" s="489">
        <v>0</v>
      </c>
      <c r="AL31" s="412"/>
      <c r="AM31" s="403">
        <v>-3</v>
      </c>
      <c r="AN31" s="410">
        <v>-2</v>
      </c>
      <c r="AO31" s="410">
        <v>2</v>
      </c>
      <c r="AP31" s="410">
        <v>-15</v>
      </c>
      <c r="AQ31" s="410">
        <v>6</v>
      </c>
      <c r="AR31" s="410">
        <v>1191</v>
      </c>
      <c r="AS31" s="410"/>
      <c r="AT31" s="410">
        <v>12</v>
      </c>
      <c r="AU31" s="410">
        <v>0</v>
      </c>
      <c r="AV31" s="410">
        <v>0</v>
      </c>
    </row>
    <row r="32" spans="1:48" x14ac:dyDescent="0.2">
      <c r="A32" s="307" t="s">
        <v>145</v>
      </c>
      <c r="B32" s="483">
        <v>0</v>
      </c>
      <c r="C32" s="400">
        <v>0</v>
      </c>
      <c r="D32" s="400">
        <v>0</v>
      </c>
      <c r="E32" s="377">
        <v>0</v>
      </c>
      <c r="F32" s="401">
        <v>0</v>
      </c>
      <c r="G32" s="400">
        <v>0</v>
      </c>
      <c r="H32" s="400">
        <v>0</v>
      </c>
      <c r="I32" s="377">
        <v>0</v>
      </c>
      <c r="J32" s="401">
        <v>0</v>
      </c>
      <c r="K32" s="400">
        <v>46</v>
      </c>
      <c r="L32" s="400">
        <v>0</v>
      </c>
      <c r="M32" s="377">
        <v>0</v>
      </c>
      <c r="N32" s="483">
        <v>-46</v>
      </c>
      <c r="O32" s="400">
        <v>0</v>
      </c>
      <c r="P32" s="400">
        <v>0</v>
      </c>
      <c r="Q32" s="377">
        <v>0</v>
      </c>
      <c r="R32" s="483">
        <v>0</v>
      </c>
      <c r="S32" s="680" t="s">
        <v>107</v>
      </c>
      <c r="T32" s="400">
        <v>0</v>
      </c>
      <c r="U32" s="377">
        <v>0</v>
      </c>
      <c r="V32" s="483">
        <v>0</v>
      </c>
      <c r="W32" s="401">
        <v>0</v>
      </c>
      <c r="X32" s="751">
        <v>0</v>
      </c>
      <c r="Y32" s="377">
        <v>0</v>
      </c>
      <c r="Z32" s="483">
        <v>0</v>
      </c>
      <c r="AA32" s="401">
        <v>0</v>
      </c>
      <c r="AB32" s="751">
        <v>0</v>
      </c>
      <c r="AC32" s="377">
        <v>0</v>
      </c>
      <c r="AD32" s="483">
        <v>0</v>
      </c>
      <c r="AE32" s="401">
        <v>0</v>
      </c>
      <c r="AF32" s="751">
        <v>0</v>
      </c>
      <c r="AG32" s="377">
        <v>0</v>
      </c>
      <c r="AH32" s="483">
        <v>0</v>
      </c>
      <c r="AI32" s="401">
        <v>0</v>
      </c>
      <c r="AJ32" s="751">
        <v>0</v>
      </c>
      <c r="AK32" s="377">
        <v>0</v>
      </c>
      <c r="AL32" s="51"/>
      <c r="AM32" s="423">
        <v>0</v>
      </c>
      <c r="AN32" s="402">
        <v>0</v>
      </c>
      <c r="AO32" s="402">
        <v>46</v>
      </c>
      <c r="AP32" s="402">
        <v>-46</v>
      </c>
      <c r="AQ32" s="402">
        <v>0</v>
      </c>
      <c r="AR32" s="402">
        <v>0</v>
      </c>
      <c r="AS32" s="402"/>
      <c r="AT32" s="402">
        <v>0</v>
      </c>
      <c r="AU32" s="402">
        <v>0</v>
      </c>
      <c r="AV32" s="402">
        <v>0</v>
      </c>
    </row>
    <row r="33" spans="1:48" x14ac:dyDescent="0.2">
      <c r="A33" s="367" t="s">
        <v>169</v>
      </c>
      <c r="B33" s="485">
        <v>102</v>
      </c>
      <c r="C33" s="404">
        <v>134</v>
      </c>
      <c r="D33" s="404">
        <v>152</v>
      </c>
      <c r="E33" s="489">
        <v>146</v>
      </c>
      <c r="F33" s="477">
        <v>155</v>
      </c>
      <c r="G33" s="404">
        <v>148</v>
      </c>
      <c r="H33" s="404">
        <v>137</v>
      </c>
      <c r="I33" s="406">
        <v>111</v>
      </c>
      <c r="J33" s="403">
        <v>120</v>
      </c>
      <c r="K33" s="404">
        <v>177</v>
      </c>
      <c r="L33" s="404">
        <v>194</v>
      </c>
      <c r="M33" s="406">
        <v>191</v>
      </c>
      <c r="N33" s="485">
        <v>229</v>
      </c>
      <c r="O33" s="404">
        <v>238</v>
      </c>
      <c r="P33" s="404">
        <v>251</v>
      </c>
      <c r="Q33" s="406">
        <v>290</v>
      </c>
      <c r="R33" s="485">
        <v>249</v>
      </c>
      <c r="S33" s="404">
        <v>275</v>
      </c>
      <c r="T33" s="404">
        <v>323</v>
      </c>
      <c r="U33" s="406">
        <v>321</v>
      </c>
      <c r="V33" s="485">
        <v>319</v>
      </c>
      <c r="W33" s="477">
        <v>347</v>
      </c>
      <c r="X33" s="412">
        <v>371</v>
      </c>
      <c r="Y33" s="489">
        <v>381</v>
      </c>
      <c r="Z33" s="485">
        <v>467</v>
      </c>
      <c r="AA33" s="477">
        <v>544</v>
      </c>
      <c r="AB33" s="412">
        <v>616</v>
      </c>
      <c r="AC33" s="489">
        <v>626</v>
      </c>
      <c r="AD33" s="485">
        <v>570</v>
      </c>
      <c r="AE33" s="477">
        <v>616</v>
      </c>
      <c r="AF33" s="412">
        <v>730</v>
      </c>
      <c r="AG33" s="489">
        <v>756</v>
      </c>
      <c r="AH33" s="485">
        <v>614</v>
      </c>
      <c r="AI33" s="477">
        <v>618</v>
      </c>
      <c r="AJ33" s="412">
        <v>732</v>
      </c>
      <c r="AK33" s="489">
        <v>730</v>
      </c>
      <c r="AL33" s="51"/>
      <c r="AM33" s="403">
        <v>534</v>
      </c>
      <c r="AN33" s="410">
        <v>551</v>
      </c>
      <c r="AO33" s="410">
        <v>682</v>
      </c>
      <c r="AP33" s="410">
        <v>1008</v>
      </c>
      <c r="AQ33" s="410">
        <v>1168</v>
      </c>
      <c r="AR33" s="410">
        <v>1418</v>
      </c>
      <c r="AS33" s="410"/>
      <c r="AT33" s="410">
        <v>2253</v>
      </c>
      <c r="AU33" s="410">
        <v>2672</v>
      </c>
      <c r="AV33" s="410">
        <v>2694</v>
      </c>
    </row>
    <row r="34" spans="1:48" ht="6" customHeight="1" x14ac:dyDescent="0.2">
      <c r="A34" s="367"/>
      <c r="B34" s="356"/>
      <c r="C34" s="389"/>
      <c r="D34" s="389"/>
      <c r="E34" s="488"/>
      <c r="F34" s="478"/>
      <c r="G34" s="389"/>
      <c r="H34" s="389"/>
      <c r="I34" s="387"/>
      <c r="J34" s="41"/>
      <c r="K34" s="389"/>
      <c r="L34" s="389"/>
      <c r="M34" s="387"/>
      <c r="N34" s="356"/>
      <c r="O34" s="389"/>
      <c r="P34" s="389"/>
      <c r="Q34" s="387"/>
      <c r="R34" s="356"/>
      <c r="S34" s="389"/>
      <c r="T34" s="389"/>
      <c r="U34" s="387"/>
      <c r="V34" s="356"/>
      <c r="W34" s="478"/>
      <c r="X34" s="179"/>
      <c r="Y34" s="488"/>
      <c r="Z34" s="356"/>
      <c r="AA34" s="478"/>
      <c r="AB34" s="179"/>
      <c r="AC34" s="488"/>
      <c r="AD34" s="356"/>
      <c r="AE34" s="478"/>
      <c r="AF34" s="179"/>
      <c r="AG34" s="488"/>
      <c r="AH34" s="356"/>
      <c r="AI34" s="478"/>
      <c r="AJ34" s="179"/>
      <c r="AK34" s="488"/>
      <c r="AM34" s="41"/>
      <c r="AN34" s="381"/>
      <c r="AO34" s="381"/>
      <c r="AP34" s="381"/>
      <c r="AQ34" s="381"/>
      <c r="AR34" s="381"/>
      <c r="AS34" s="381"/>
      <c r="AT34" s="381"/>
      <c r="AU34" s="381"/>
      <c r="AV34" s="381"/>
    </row>
    <row r="35" spans="1:48" x14ac:dyDescent="0.2">
      <c r="A35" s="368" t="s">
        <v>170</v>
      </c>
      <c r="B35" s="482">
        <v>5.5467511885895403E-2</v>
      </c>
      <c r="C35" s="388">
        <v>0.11809815950920245</v>
      </c>
      <c r="D35" s="388">
        <v>0.15870570107858242</v>
      </c>
      <c r="E35" s="487">
        <v>0.15184049079754602</v>
      </c>
      <c r="F35" s="476">
        <v>0.14798206278026907</v>
      </c>
      <c r="G35" s="388">
        <v>0.13642756680731363</v>
      </c>
      <c r="H35" s="388">
        <v>0.11127819548872181</v>
      </c>
      <c r="I35" s="386">
        <v>2.9605263157894735E-2</v>
      </c>
      <c r="J35" s="384">
        <v>9.7523219814241488E-2</v>
      </c>
      <c r="K35" s="388">
        <v>0.2078272604588394</v>
      </c>
      <c r="L35" s="388">
        <v>0.19527363184079602</v>
      </c>
      <c r="M35" s="386">
        <v>0.13375796178343949</v>
      </c>
      <c r="N35" s="482">
        <v>0.15850515463917525</v>
      </c>
      <c r="O35" s="388">
        <v>0.20273348519362186</v>
      </c>
      <c r="P35" s="388">
        <v>0.19956616052060738</v>
      </c>
      <c r="Q35" s="386">
        <v>0.23719958202716823</v>
      </c>
      <c r="R35" s="482">
        <v>0.21929824561403508</v>
      </c>
      <c r="S35" s="388">
        <v>0.23481781376518218</v>
      </c>
      <c r="T35" s="388">
        <v>0.24056189640035119</v>
      </c>
      <c r="U35" s="386">
        <v>0.2369546621043627</v>
      </c>
      <c r="V35" s="482">
        <v>0.24099999999999999</v>
      </c>
      <c r="W35" s="476">
        <v>0.25600000000000001</v>
      </c>
      <c r="X35" s="548">
        <v>0.28399999999999997</v>
      </c>
      <c r="Y35" s="487">
        <v>0.76200000000000001</v>
      </c>
      <c r="Z35" s="482">
        <v>-0.254</v>
      </c>
      <c r="AA35" s="476">
        <v>-2.8000000000000001E-2</v>
      </c>
      <c r="AB35" s="548">
        <v>5.5E-2</v>
      </c>
      <c r="AC35" s="487">
        <v>0.06</v>
      </c>
      <c r="AD35" s="482">
        <v>0.04</v>
      </c>
      <c r="AE35" s="476">
        <f>+AE26/AE12</f>
        <v>4.4804575786463297E-2</v>
      </c>
      <c r="AF35" s="476">
        <f>+AF26/AF12</f>
        <v>0.10270979020979021</v>
      </c>
      <c r="AG35" s="487">
        <v>0.105</v>
      </c>
      <c r="AH35" s="482">
        <v>7.3999999999999996E-2</v>
      </c>
      <c r="AI35" s="476">
        <v>7.2999999999999995E-2</v>
      </c>
      <c r="AJ35" s="476">
        <v>0.10199999999999999</v>
      </c>
      <c r="AK35" s="487">
        <v>0.10640138408304499</v>
      </c>
      <c r="AM35" s="384">
        <v>0.12151702786377709</v>
      </c>
      <c r="AN35" s="380">
        <v>0.10855635130041462</v>
      </c>
      <c r="AO35" s="380">
        <v>0.16095430107526881</v>
      </c>
      <c r="AP35" s="380">
        <v>0.20152844607981885</v>
      </c>
      <c r="AQ35" s="380">
        <v>0.23360266159695817</v>
      </c>
      <c r="AR35" s="380">
        <v>0.39900000000000002</v>
      </c>
      <c r="AS35" s="380"/>
      <c r="AT35" s="380">
        <v>-3.6999999999999998E-2</v>
      </c>
      <c r="AU35" s="380">
        <v>7.4999999999999997E-2</v>
      </c>
      <c r="AV35" s="380">
        <v>8.9448015960984256E-2</v>
      </c>
    </row>
    <row r="36" spans="1:48" x14ac:dyDescent="0.2">
      <c r="A36" s="370" t="s">
        <v>171</v>
      </c>
      <c r="B36" s="484">
        <v>0.16164817749603805</v>
      </c>
      <c r="C36" s="395">
        <v>0.20552147239263804</v>
      </c>
      <c r="D36" s="395">
        <v>0.23420647149460708</v>
      </c>
      <c r="E36" s="490">
        <v>0.22392638036809817</v>
      </c>
      <c r="F36" s="479">
        <v>0.23168908819133036</v>
      </c>
      <c r="G36" s="395">
        <v>0.20815752461322082</v>
      </c>
      <c r="H36" s="395">
        <v>0.20601503759398496</v>
      </c>
      <c r="I36" s="396">
        <v>0.18256578947368421</v>
      </c>
      <c r="J36" s="394">
        <v>0.18575851393188855</v>
      </c>
      <c r="K36" s="395">
        <v>0.23886639676113361</v>
      </c>
      <c r="L36" s="395">
        <v>0.24129353233830847</v>
      </c>
      <c r="M36" s="396">
        <v>0.24331210191082803</v>
      </c>
      <c r="N36" s="484">
        <v>0.29510309278350516</v>
      </c>
      <c r="O36" s="395">
        <v>0.27107061503416857</v>
      </c>
      <c r="P36" s="395">
        <v>0.27223427331887201</v>
      </c>
      <c r="Q36" s="396">
        <v>0.30303030303030304</v>
      </c>
      <c r="R36" s="484">
        <v>0.27302631578947367</v>
      </c>
      <c r="S36" s="395">
        <v>0.27834008097165991</v>
      </c>
      <c r="T36" s="395">
        <v>0.28358208955223879</v>
      </c>
      <c r="U36" s="396">
        <v>0.27459366980325062</v>
      </c>
      <c r="V36" s="484">
        <v>0.28899999999999998</v>
      </c>
      <c r="W36" s="479">
        <v>0.30299999999999999</v>
      </c>
      <c r="X36" s="744">
        <v>0.31900000000000001</v>
      </c>
      <c r="Y36" s="490">
        <v>0.29199999999999998</v>
      </c>
      <c r="Z36" s="484">
        <v>0.24399999999999999</v>
      </c>
      <c r="AA36" s="479">
        <v>0.27</v>
      </c>
      <c r="AB36" s="744">
        <v>0.29299999999999998</v>
      </c>
      <c r="AC36" s="490">
        <v>0.30399999999999999</v>
      </c>
      <c r="AD36" s="484">
        <v>0.28299999999999997</v>
      </c>
      <c r="AE36" s="479">
        <f>+AE33/AE12</f>
        <v>0.29361296472831266</v>
      </c>
      <c r="AF36" s="479">
        <f>+AF33/AF12</f>
        <v>0.31905594405594406</v>
      </c>
      <c r="AG36" s="490">
        <v>0.32200000000000001</v>
      </c>
      <c r="AH36" s="484">
        <v>0.28299999999999997</v>
      </c>
      <c r="AI36" s="479">
        <v>0.28199999999999997</v>
      </c>
      <c r="AJ36" s="479">
        <v>0.311</v>
      </c>
      <c r="AK36" s="490">
        <v>0.31574394463667821</v>
      </c>
      <c r="AM36" s="394">
        <v>0.20665634674922601</v>
      </c>
      <c r="AN36" s="397">
        <v>0.20768940821711271</v>
      </c>
      <c r="AO36" s="397">
        <v>0.22916666666666666</v>
      </c>
      <c r="AP36" s="397">
        <v>0.28530993489951884</v>
      </c>
      <c r="AQ36" s="397">
        <v>0.27756653992395436</v>
      </c>
      <c r="AR36" s="397">
        <v>0.3</v>
      </c>
      <c r="AS36" s="397"/>
      <c r="AT36" s="397">
        <v>0.27900000000000003</v>
      </c>
      <c r="AU36" s="397">
        <v>0.30599999999999999</v>
      </c>
      <c r="AV36" s="397">
        <v>0.29860341387718908</v>
      </c>
    </row>
    <row r="37" spans="1:48" ht="13.15" customHeight="1" x14ac:dyDescent="0.2">
      <c r="A37" s="368"/>
      <c r="B37" s="356"/>
      <c r="C37" s="389"/>
      <c r="D37" s="389"/>
      <c r="E37" s="488"/>
      <c r="F37" s="478"/>
      <c r="G37" s="389"/>
      <c r="H37" s="389"/>
      <c r="I37" s="387"/>
      <c r="J37" s="41"/>
      <c r="K37" s="389"/>
      <c r="L37" s="389"/>
      <c r="M37" s="387"/>
      <c r="N37" s="356"/>
      <c r="O37" s="389"/>
      <c r="P37" s="389"/>
      <c r="Q37" s="387"/>
      <c r="R37" s="356"/>
      <c r="S37" s="389"/>
      <c r="T37" s="389"/>
      <c r="U37" s="387"/>
      <c r="V37" s="356"/>
      <c r="W37" s="478"/>
      <c r="X37" s="179"/>
      <c r="Y37" s="488"/>
      <c r="Z37" s="485"/>
      <c r="AA37" s="889"/>
      <c r="AB37" s="1051"/>
      <c r="AC37" s="1027"/>
      <c r="AD37" s="485"/>
      <c r="AE37" s="478"/>
      <c r="AF37" s="179"/>
      <c r="AG37" s="488"/>
      <c r="AH37" s="485"/>
      <c r="AI37" s="478"/>
      <c r="AJ37" s="179"/>
      <c r="AK37" s="488"/>
      <c r="AM37" s="41"/>
      <c r="AN37" s="381"/>
      <c r="AO37" s="381"/>
      <c r="AP37" s="381"/>
      <c r="AQ37" s="381"/>
      <c r="AR37" s="381"/>
      <c r="AS37" s="381"/>
      <c r="AT37" s="381"/>
      <c r="AU37" s="381"/>
      <c r="AV37" s="381"/>
    </row>
    <row r="38" spans="1:48" x14ac:dyDescent="0.2">
      <c r="A38" s="371" t="s">
        <v>172</v>
      </c>
      <c r="B38" s="485">
        <v>270</v>
      </c>
      <c r="C38" s="404">
        <v>282</v>
      </c>
      <c r="D38" s="404">
        <v>297</v>
      </c>
      <c r="E38" s="489">
        <v>296</v>
      </c>
      <c r="F38" s="477">
        <v>318</v>
      </c>
      <c r="G38" s="404">
        <v>323</v>
      </c>
      <c r="H38" s="404">
        <v>315</v>
      </c>
      <c r="I38" s="406">
        <v>260</v>
      </c>
      <c r="J38" s="403">
        <v>274</v>
      </c>
      <c r="K38" s="404">
        <v>291</v>
      </c>
      <c r="L38" s="404">
        <v>316</v>
      </c>
      <c r="M38" s="406">
        <v>287</v>
      </c>
      <c r="N38" s="485">
        <v>279</v>
      </c>
      <c r="O38" s="404">
        <v>281</v>
      </c>
      <c r="P38" s="404">
        <v>291</v>
      </c>
      <c r="Q38" s="406">
        <v>294</v>
      </c>
      <c r="R38" s="485">
        <v>295</v>
      </c>
      <c r="S38" s="404">
        <v>316</v>
      </c>
      <c r="T38" s="404">
        <v>333</v>
      </c>
      <c r="U38" s="406">
        <v>331</v>
      </c>
      <c r="V38" s="485">
        <v>323</v>
      </c>
      <c r="W38" s="477">
        <v>322</v>
      </c>
      <c r="X38" s="412">
        <v>325</v>
      </c>
      <c r="Y38" s="489">
        <v>271</v>
      </c>
      <c r="Z38" s="485">
        <v>274</v>
      </c>
      <c r="AA38" s="477">
        <v>303</v>
      </c>
      <c r="AB38" s="412">
        <v>320</v>
      </c>
      <c r="AC38" s="489">
        <v>323</v>
      </c>
      <c r="AD38" s="485">
        <v>118</v>
      </c>
      <c r="AE38" s="477">
        <v>0</v>
      </c>
      <c r="AF38" s="477">
        <v>0</v>
      </c>
      <c r="AG38" s="489">
        <v>0</v>
      </c>
      <c r="AH38" s="485">
        <v>0</v>
      </c>
      <c r="AI38" s="477">
        <v>0</v>
      </c>
      <c r="AJ38" s="477">
        <v>0</v>
      </c>
      <c r="AK38" s="489"/>
      <c r="AL38" s="51"/>
      <c r="AM38" s="403">
        <v>1145</v>
      </c>
      <c r="AN38" s="410">
        <v>1216</v>
      </c>
      <c r="AO38" s="410">
        <v>1168</v>
      </c>
      <c r="AP38" s="410">
        <v>1145</v>
      </c>
      <c r="AQ38" s="410">
        <v>1275</v>
      </c>
      <c r="AR38" s="410">
        <v>1241</v>
      </c>
      <c r="AS38" s="410"/>
      <c r="AT38" s="410">
        <v>1220</v>
      </c>
      <c r="AU38" s="410">
        <v>118</v>
      </c>
      <c r="AV38" s="410"/>
    </row>
    <row r="39" spans="1:48" x14ac:dyDescent="0.2">
      <c r="A39" s="306" t="s">
        <v>163</v>
      </c>
      <c r="B39" s="482">
        <v>0.249</v>
      </c>
      <c r="C39" s="388">
        <v>0.252</v>
      </c>
      <c r="D39" s="388">
        <v>0.26500000000000001</v>
      </c>
      <c r="E39" s="487">
        <v>0.27500000000000002</v>
      </c>
      <c r="F39" s="476">
        <v>0.29399999999999998</v>
      </c>
      <c r="G39" s="388">
        <v>0.28799999999999998</v>
      </c>
      <c r="H39" s="388">
        <v>0.29699999999999999</v>
      </c>
      <c r="I39" s="386">
        <v>0.27900000000000003</v>
      </c>
      <c r="J39" s="384">
        <v>0.28000000000000003</v>
      </c>
      <c r="K39" s="388">
        <v>0.26600000000000001</v>
      </c>
      <c r="L39" s="388">
        <v>0.27</v>
      </c>
      <c r="M39" s="386">
        <v>0.25700000000000001</v>
      </c>
      <c r="N39" s="482">
        <v>0.25700000000000001</v>
      </c>
      <c r="O39" s="388">
        <v>0.23699999999999999</v>
      </c>
      <c r="P39" s="388">
        <v>0.23300000000000001</v>
      </c>
      <c r="Q39" s="386">
        <v>0.22700000000000001</v>
      </c>
      <c r="R39" s="482">
        <v>0.23699999999999999</v>
      </c>
      <c r="S39" s="388">
        <v>0.23400000000000001</v>
      </c>
      <c r="T39" s="388">
        <v>0.22</v>
      </c>
      <c r="U39" s="386">
        <v>0.215</v>
      </c>
      <c r="V39" s="482">
        <v>0.22</v>
      </c>
      <c r="W39" s="476">
        <v>0.214</v>
      </c>
      <c r="X39" s="548">
        <v>0.214</v>
      </c>
      <c r="Y39" s="487">
        <v>0.16900000000000001</v>
      </c>
      <c r="Z39" s="482">
        <v>0.123</v>
      </c>
      <c r="AA39" s="476">
        <v>0.128</v>
      </c>
      <c r="AB39" s="548">
        <v>0.13</v>
      </c>
      <c r="AC39" s="487">
        <v>0.13200000000000001</v>
      </c>
      <c r="AD39" s="482">
        <v>5.2999999999999999E-2</v>
      </c>
      <c r="AE39" s="476">
        <v>0</v>
      </c>
      <c r="AF39" s="476">
        <v>0</v>
      </c>
      <c r="AG39" s="487">
        <v>0</v>
      </c>
      <c r="AH39" s="482"/>
      <c r="AI39" s="476"/>
      <c r="AJ39" s="476"/>
      <c r="AK39" s="487"/>
      <c r="AL39" s="92"/>
      <c r="AM39" s="384">
        <v>0.26</v>
      </c>
      <c r="AN39" s="380">
        <v>0.28999999999999998</v>
      </c>
      <c r="AO39" s="380">
        <v>0.26800000000000002</v>
      </c>
      <c r="AP39" s="380">
        <v>0.23799999999999999</v>
      </c>
      <c r="AQ39" s="380">
        <v>0.22600000000000001</v>
      </c>
      <c r="AR39" s="380">
        <v>0.20300000000000001</v>
      </c>
      <c r="AS39" s="380"/>
      <c r="AT39" s="380">
        <v>0.128</v>
      </c>
      <c r="AU39" s="380">
        <v>1.2999999999999999E-2</v>
      </c>
      <c r="AV39" s="380"/>
    </row>
    <row r="40" spans="1:48" x14ac:dyDescent="0.2">
      <c r="A40" s="367" t="s">
        <v>195</v>
      </c>
      <c r="B40" s="485">
        <v>82</v>
      </c>
      <c r="C40" s="404">
        <v>98</v>
      </c>
      <c r="D40" s="404">
        <v>111</v>
      </c>
      <c r="E40" s="489">
        <v>119</v>
      </c>
      <c r="F40" s="477">
        <v>123</v>
      </c>
      <c r="G40" s="404">
        <v>124</v>
      </c>
      <c r="H40" s="404">
        <v>116</v>
      </c>
      <c r="I40" s="406">
        <v>86</v>
      </c>
      <c r="J40" s="403">
        <v>81</v>
      </c>
      <c r="K40" s="404">
        <v>88</v>
      </c>
      <c r="L40" s="404">
        <v>107</v>
      </c>
      <c r="M40" s="406">
        <v>70</v>
      </c>
      <c r="N40" s="485">
        <v>70</v>
      </c>
      <c r="O40" s="404">
        <v>68</v>
      </c>
      <c r="P40" s="404">
        <v>81</v>
      </c>
      <c r="Q40" s="406">
        <v>66</v>
      </c>
      <c r="R40" s="485">
        <v>85</v>
      </c>
      <c r="S40" s="404">
        <v>91</v>
      </c>
      <c r="T40" s="404">
        <v>103</v>
      </c>
      <c r="U40" s="406">
        <v>103</v>
      </c>
      <c r="V40" s="485">
        <v>110</v>
      </c>
      <c r="W40" s="477">
        <v>109</v>
      </c>
      <c r="X40" s="412">
        <v>108</v>
      </c>
      <c r="Y40" s="489">
        <v>90</v>
      </c>
      <c r="Z40" s="485">
        <v>87</v>
      </c>
      <c r="AA40" s="477">
        <v>97</v>
      </c>
      <c r="AB40" s="412">
        <v>123</v>
      </c>
      <c r="AC40" s="489">
        <v>130</v>
      </c>
      <c r="AD40" s="485">
        <v>45</v>
      </c>
      <c r="AE40" s="477">
        <v>0</v>
      </c>
      <c r="AF40" s="477">
        <v>0</v>
      </c>
      <c r="AG40" s="489">
        <v>0</v>
      </c>
      <c r="AH40" s="485"/>
      <c r="AI40" s="477"/>
      <c r="AJ40" s="477"/>
      <c r="AK40" s="489"/>
      <c r="AL40" s="51"/>
      <c r="AM40" s="403">
        <v>410</v>
      </c>
      <c r="AN40" s="410">
        <v>449</v>
      </c>
      <c r="AO40" s="410">
        <v>346</v>
      </c>
      <c r="AP40" s="410">
        <v>285</v>
      </c>
      <c r="AQ40" s="410">
        <v>382</v>
      </c>
      <c r="AR40" s="410">
        <v>417</v>
      </c>
      <c r="AS40" s="410"/>
      <c r="AT40" s="410">
        <v>437</v>
      </c>
      <c r="AU40" s="410">
        <v>45</v>
      </c>
      <c r="AV40" s="410"/>
    </row>
    <row r="41" spans="1:48" x14ac:dyDescent="0.2">
      <c r="A41" s="307" t="s">
        <v>14</v>
      </c>
      <c r="B41" s="485">
        <v>-2</v>
      </c>
      <c r="C41" s="404">
        <v>0</v>
      </c>
      <c r="D41" s="404">
        <v>-1</v>
      </c>
      <c r="E41" s="489">
        <v>0</v>
      </c>
      <c r="F41" s="477">
        <v>0</v>
      </c>
      <c r="G41" s="404">
        <v>0</v>
      </c>
      <c r="H41" s="404">
        <v>-2</v>
      </c>
      <c r="I41" s="406">
        <v>-1</v>
      </c>
      <c r="J41" s="403">
        <v>-1</v>
      </c>
      <c r="K41" s="404">
        <v>-1</v>
      </c>
      <c r="L41" s="404">
        <v>-1</v>
      </c>
      <c r="M41" s="406">
        <v>0</v>
      </c>
      <c r="N41" s="485">
        <v>-1</v>
      </c>
      <c r="O41" s="404">
        <v>0</v>
      </c>
      <c r="P41" s="404">
        <v>0</v>
      </c>
      <c r="Q41" s="406">
        <v>-1</v>
      </c>
      <c r="R41" s="485">
        <v>0</v>
      </c>
      <c r="S41" s="404">
        <v>-1</v>
      </c>
      <c r="T41" s="404">
        <v>-1</v>
      </c>
      <c r="U41" s="406">
        <v>0</v>
      </c>
      <c r="V41" s="485">
        <v>-1</v>
      </c>
      <c r="W41" s="477">
        <v>-1</v>
      </c>
      <c r="X41" s="412">
        <v>0</v>
      </c>
      <c r="Y41" s="489">
        <v>-1</v>
      </c>
      <c r="Z41" s="485">
        <v>-1</v>
      </c>
      <c r="AA41" s="477">
        <v>0</v>
      </c>
      <c r="AB41" s="412">
        <v>0</v>
      </c>
      <c r="AC41" s="489">
        <v>0</v>
      </c>
      <c r="AD41" s="485">
        <v>0</v>
      </c>
      <c r="AE41" s="477">
        <v>0</v>
      </c>
      <c r="AF41" s="477">
        <v>0</v>
      </c>
      <c r="AG41" s="489">
        <v>0</v>
      </c>
      <c r="AH41" s="485"/>
      <c r="AI41" s="477"/>
      <c r="AJ41" s="477"/>
      <c r="AK41" s="489"/>
      <c r="AL41" s="51"/>
      <c r="AM41" s="403">
        <v>-3</v>
      </c>
      <c r="AN41" s="410">
        <v>-3</v>
      </c>
      <c r="AO41" s="410">
        <v>-3</v>
      </c>
      <c r="AP41" s="410">
        <v>-2</v>
      </c>
      <c r="AQ41" s="410">
        <v>-2</v>
      </c>
      <c r="AR41" s="410">
        <v>-3</v>
      </c>
      <c r="AS41" s="410"/>
      <c r="AT41" s="410">
        <v>-1</v>
      </c>
      <c r="AU41" s="410">
        <v>0</v>
      </c>
      <c r="AV41" s="410"/>
    </row>
    <row r="42" spans="1:48" x14ac:dyDescent="0.2">
      <c r="A42" s="307" t="s">
        <v>15</v>
      </c>
      <c r="B42" s="485">
        <v>3</v>
      </c>
      <c r="C42" s="404">
        <v>1</v>
      </c>
      <c r="D42" s="404">
        <v>-1</v>
      </c>
      <c r="E42" s="489">
        <v>1</v>
      </c>
      <c r="F42" s="477">
        <v>0</v>
      </c>
      <c r="G42" s="404">
        <v>-1</v>
      </c>
      <c r="H42" s="404">
        <v>0</v>
      </c>
      <c r="I42" s="406">
        <v>-7</v>
      </c>
      <c r="J42" s="403">
        <v>0</v>
      </c>
      <c r="K42" s="404">
        <v>-1</v>
      </c>
      <c r="L42" s="404">
        <v>1</v>
      </c>
      <c r="M42" s="406">
        <v>-15</v>
      </c>
      <c r="N42" s="485">
        <v>-1</v>
      </c>
      <c r="O42" s="404">
        <v>5</v>
      </c>
      <c r="P42" s="404">
        <v>-2</v>
      </c>
      <c r="Q42" s="406">
        <v>-18</v>
      </c>
      <c r="R42" s="485">
        <v>-7</v>
      </c>
      <c r="S42" s="404">
        <v>-12</v>
      </c>
      <c r="T42" s="404">
        <v>-6</v>
      </c>
      <c r="U42" s="406">
        <v>-6</v>
      </c>
      <c r="V42" s="485">
        <v>0</v>
      </c>
      <c r="W42" s="477">
        <v>-1</v>
      </c>
      <c r="X42" s="412">
        <v>-4</v>
      </c>
      <c r="Y42" s="489">
        <v>-4</v>
      </c>
      <c r="Z42" s="485">
        <v>0</v>
      </c>
      <c r="AA42" s="477">
        <v>0</v>
      </c>
      <c r="AB42" s="412">
        <v>0</v>
      </c>
      <c r="AC42" s="489">
        <v>-1</v>
      </c>
      <c r="AD42" s="485">
        <v>0</v>
      </c>
      <c r="AE42" s="477">
        <v>0</v>
      </c>
      <c r="AF42" s="477">
        <v>0</v>
      </c>
      <c r="AG42" s="489">
        <v>0</v>
      </c>
      <c r="AH42" s="485"/>
      <c r="AI42" s="477"/>
      <c r="AJ42" s="477"/>
      <c r="AK42" s="489"/>
      <c r="AL42" s="51"/>
      <c r="AM42" s="403">
        <v>4</v>
      </c>
      <c r="AN42" s="410">
        <v>-8</v>
      </c>
      <c r="AO42" s="410">
        <v>-15</v>
      </c>
      <c r="AP42" s="410">
        <v>-16</v>
      </c>
      <c r="AQ42" s="410">
        <v>-31</v>
      </c>
      <c r="AR42" s="410">
        <v>-9</v>
      </c>
      <c r="AS42" s="410"/>
      <c r="AT42" s="410">
        <v>-1</v>
      </c>
      <c r="AU42" s="410">
        <v>0</v>
      </c>
      <c r="AV42" s="410"/>
    </row>
    <row r="43" spans="1:48" s="272" customFormat="1" x14ac:dyDescent="0.2">
      <c r="A43" s="307" t="s">
        <v>207</v>
      </c>
      <c r="B43" s="485">
        <v>0</v>
      </c>
      <c r="C43" s="404">
        <v>0</v>
      </c>
      <c r="D43" s="404">
        <v>0</v>
      </c>
      <c r="E43" s="489">
        <v>0</v>
      </c>
      <c r="F43" s="477">
        <v>0</v>
      </c>
      <c r="G43" s="404">
        <v>0</v>
      </c>
      <c r="H43" s="404">
        <v>0</v>
      </c>
      <c r="I43" s="406">
        <v>0</v>
      </c>
      <c r="J43" s="403">
        <v>0</v>
      </c>
      <c r="K43" s="404">
        <v>0</v>
      </c>
      <c r="L43" s="404">
        <v>0</v>
      </c>
      <c r="M43" s="406">
        <v>-1</v>
      </c>
      <c r="N43" s="485">
        <v>0</v>
      </c>
      <c r="O43" s="404">
        <v>-1</v>
      </c>
      <c r="P43" s="404">
        <v>0</v>
      </c>
      <c r="Q43" s="406">
        <v>-1</v>
      </c>
      <c r="R43" s="485">
        <v>-1</v>
      </c>
      <c r="S43" s="679" t="s">
        <v>107</v>
      </c>
      <c r="T43" s="404">
        <v>-1</v>
      </c>
      <c r="U43" s="406">
        <v>-1</v>
      </c>
      <c r="V43" s="485">
        <v>-1</v>
      </c>
      <c r="W43" s="477">
        <v>0</v>
      </c>
      <c r="X43" s="412">
        <v>-1</v>
      </c>
      <c r="Y43" s="489">
        <v>-1</v>
      </c>
      <c r="Z43" s="485">
        <v>-1</v>
      </c>
      <c r="AA43" s="477">
        <v>-2</v>
      </c>
      <c r="AB43" s="412">
        <v>0</v>
      </c>
      <c r="AC43" s="489">
        <v>-1</v>
      </c>
      <c r="AD43" s="485">
        <v>-1</v>
      </c>
      <c r="AE43" s="477">
        <v>0</v>
      </c>
      <c r="AF43" s="477">
        <v>0</v>
      </c>
      <c r="AG43" s="489">
        <v>0</v>
      </c>
      <c r="AH43" s="485"/>
      <c r="AI43" s="477"/>
      <c r="AJ43" s="477"/>
      <c r="AK43" s="489"/>
      <c r="AL43" s="51"/>
      <c r="AM43" s="403">
        <v>0</v>
      </c>
      <c r="AN43" s="410">
        <v>0</v>
      </c>
      <c r="AO43" s="410">
        <v>-1</v>
      </c>
      <c r="AP43" s="410">
        <v>-2</v>
      </c>
      <c r="AQ43" s="410">
        <v>-3</v>
      </c>
      <c r="AR43" s="410">
        <v>-3</v>
      </c>
      <c r="AS43" s="410"/>
      <c r="AT43" s="410">
        <v>-4</v>
      </c>
      <c r="AU43" s="410">
        <v>-1</v>
      </c>
      <c r="AV43" s="410"/>
    </row>
    <row r="44" spans="1:48" x14ac:dyDescent="0.2">
      <c r="A44" s="890" t="s">
        <v>144</v>
      </c>
      <c r="B44" s="409">
        <v>-1</v>
      </c>
      <c r="C44" s="408">
        <v>0</v>
      </c>
      <c r="D44" s="408">
        <v>0</v>
      </c>
      <c r="E44" s="491">
        <v>0</v>
      </c>
      <c r="F44" s="480">
        <v>0</v>
      </c>
      <c r="G44" s="408">
        <v>0</v>
      </c>
      <c r="H44" s="408">
        <v>0</v>
      </c>
      <c r="I44" s="405">
        <v>0</v>
      </c>
      <c r="J44" s="407">
        <v>0</v>
      </c>
      <c r="K44" s="408">
        <v>0</v>
      </c>
      <c r="L44" s="408">
        <v>0</v>
      </c>
      <c r="M44" s="405">
        <v>-1</v>
      </c>
      <c r="N44" s="409">
        <v>-1</v>
      </c>
      <c r="O44" s="408">
        <v>-3</v>
      </c>
      <c r="P44" s="408">
        <v>-2</v>
      </c>
      <c r="Q44" s="405">
        <v>-6</v>
      </c>
      <c r="R44" s="409">
        <v>-5</v>
      </c>
      <c r="S44" s="408">
        <v>-1</v>
      </c>
      <c r="T44" s="408">
        <v>-1</v>
      </c>
      <c r="U44" s="405">
        <v>-3</v>
      </c>
      <c r="V44" s="409">
        <v>-1</v>
      </c>
      <c r="W44" s="480">
        <v>-2</v>
      </c>
      <c r="X44" s="745">
        <v>-2</v>
      </c>
      <c r="Y44" s="491">
        <v>-1</v>
      </c>
      <c r="Z44" s="409">
        <v>0</v>
      </c>
      <c r="AA44" s="480">
        <v>0</v>
      </c>
      <c r="AB44" s="745">
        <v>14</v>
      </c>
      <c r="AC44" s="491">
        <v>13</v>
      </c>
      <c r="AD44" s="409">
        <v>4</v>
      </c>
      <c r="AE44" s="480">
        <v>0</v>
      </c>
      <c r="AF44" s="480">
        <v>0</v>
      </c>
      <c r="AG44" s="491">
        <v>0</v>
      </c>
      <c r="AH44" s="409"/>
      <c r="AI44" s="480"/>
      <c r="AJ44" s="480"/>
      <c r="AK44" s="491"/>
      <c r="AL44" s="51"/>
      <c r="AM44" s="407">
        <v>-1</v>
      </c>
      <c r="AN44" s="411">
        <v>0</v>
      </c>
      <c r="AO44" s="411">
        <v>-1</v>
      </c>
      <c r="AP44" s="411">
        <v>-12</v>
      </c>
      <c r="AQ44" s="411">
        <v>-10</v>
      </c>
      <c r="AR44" s="411">
        <v>-6</v>
      </c>
      <c r="AS44" s="411"/>
      <c r="AT44" s="411">
        <v>27</v>
      </c>
      <c r="AU44" s="411">
        <v>4</v>
      </c>
      <c r="AV44" s="411"/>
    </row>
    <row r="45" spans="1:48" x14ac:dyDescent="0.2">
      <c r="A45" s="367" t="s">
        <v>196</v>
      </c>
      <c r="B45" s="485">
        <v>82</v>
      </c>
      <c r="C45" s="404">
        <v>97</v>
      </c>
      <c r="D45" s="404">
        <v>113</v>
      </c>
      <c r="E45" s="489">
        <v>118</v>
      </c>
      <c r="F45" s="477">
        <v>123</v>
      </c>
      <c r="G45" s="404">
        <v>125</v>
      </c>
      <c r="H45" s="404">
        <v>118</v>
      </c>
      <c r="I45" s="406">
        <v>94</v>
      </c>
      <c r="J45" s="403">
        <v>82</v>
      </c>
      <c r="K45" s="404">
        <v>90</v>
      </c>
      <c r="L45" s="404">
        <v>107</v>
      </c>
      <c r="M45" s="406">
        <v>87</v>
      </c>
      <c r="N45" s="485">
        <v>73</v>
      </c>
      <c r="O45" s="404">
        <v>67</v>
      </c>
      <c r="P45" s="404">
        <v>85</v>
      </c>
      <c r="Q45" s="406">
        <v>92</v>
      </c>
      <c r="R45" s="485">
        <v>98</v>
      </c>
      <c r="S45" s="404">
        <v>105</v>
      </c>
      <c r="T45" s="404">
        <v>112</v>
      </c>
      <c r="U45" s="406">
        <v>113</v>
      </c>
      <c r="V45" s="485">
        <v>113</v>
      </c>
      <c r="W45" s="477">
        <v>113</v>
      </c>
      <c r="X45" s="412">
        <v>115</v>
      </c>
      <c r="Y45" s="489">
        <v>97</v>
      </c>
      <c r="Z45" s="485">
        <v>89</v>
      </c>
      <c r="AA45" s="477">
        <v>99</v>
      </c>
      <c r="AB45" s="412">
        <v>109</v>
      </c>
      <c r="AC45" s="489">
        <v>119</v>
      </c>
      <c r="AD45" s="485">
        <v>42</v>
      </c>
      <c r="AE45" s="477">
        <v>0</v>
      </c>
      <c r="AF45" s="477">
        <v>0</v>
      </c>
      <c r="AG45" s="489">
        <v>0</v>
      </c>
      <c r="AH45" s="485"/>
      <c r="AI45" s="477"/>
      <c r="AJ45" s="477"/>
      <c r="AK45" s="489"/>
      <c r="AL45" s="51"/>
      <c r="AM45" s="403">
        <v>410</v>
      </c>
      <c r="AN45" s="410">
        <v>460</v>
      </c>
      <c r="AO45" s="410">
        <v>366</v>
      </c>
      <c r="AP45" s="410">
        <v>317</v>
      </c>
      <c r="AQ45" s="410">
        <v>428</v>
      </c>
      <c r="AR45" s="410">
        <v>438</v>
      </c>
      <c r="AS45" s="410"/>
      <c r="AT45" s="410">
        <v>416</v>
      </c>
      <c r="AU45" s="410">
        <v>42</v>
      </c>
      <c r="AV45" s="410"/>
    </row>
    <row r="46" spans="1:48" ht="6" customHeight="1" x14ac:dyDescent="0.2">
      <c r="A46" s="367"/>
      <c r="B46" s="356"/>
      <c r="C46" s="389"/>
      <c r="D46" s="389"/>
      <c r="E46" s="488"/>
      <c r="F46" s="478"/>
      <c r="G46" s="389"/>
      <c r="H46" s="389"/>
      <c r="I46" s="387"/>
      <c r="J46" s="41"/>
      <c r="K46" s="389"/>
      <c r="L46" s="389"/>
      <c r="M46" s="387"/>
      <c r="N46" s="356"/>
      <c r="O46" s="389"/>
      <c r="P46" s="389"/>
      <c r="Q46" s="387"/>
      <c r="R46" s="356"/>
      <c r="S46" s="389"/>
      <c r="T46" s="389"/>
      <c r="U46" s="387"/>
      <c r="V46" s="356"/>
      <c r="W46" s="478"/>
      <c r="X46" s="179"/>
      <c r="Y46" s="488"/>
      <c r="Z46" s="356"/>
      <c r="AA46" s="478"/>
      <c r="AB46" s="179"/>
      <c r="AC46" s="488"/>
      <c r="AD46" s="356"/>
      <c r="AE46" s="478"/>
      <c r="AF46" s="478"/>
      <c r="AG46" s="488"/>
      <c r="AH46" s="356"/>
      <c r="AI46" s="478"/>
      <c r="AJ46" s="478"/>
      <c r="AK46" s="488"/>
      <c r="AL46" s="272"/>
      <c r="AM46" s="41"/>
      <c r="AN46" s="381"/>
      <c r="AO46" s="381"/>
      <c r="AP46" s="381"/>
      <c r="AQ46" s="381"/>
      <c r="AR46" s="381"/>
      <c r="AS46" s="381"/>
      <c r="AT46" s="381"/>
      <c r="AU46" s="381"/>
      <c r="AV46" s="381"/>
    </row>
    <row r="47" spans="1:48" x14ac:dyDescent="0.2">
      <c r="A47" s="368" t="s">
        <v>173</v>
      </c>
      <c r="B47" s="482">
        <v>0.3037037037037037</v>
      </c>
      <c r="C47" s="388">
        <v>0.3475177304964539</v>
      </c>
      <c r="D47" s="388">
        <v>0.37373737373737376</v>
      </c>
      <c r="E47" s="487">
        <v>0.40202702702702703</v>
      </c>
      <c r="F47" s="476">
        <v>0.3867924528301887</v>
      </c>
      <c r="G47" s="388">
        <v>0.38390092879256965</v>
      </c>
      <c r="H47" s="388">
        <v>0.36825396825396828</v>
      </c>
      <c r="I47" s="386">
        <v>0.33076923076923076</v>
      </c>
      <c r="J47" s="384">
        <v>0.29562043795620441</v>
      </c>
      <c r="K47" s="388">
        <v>0.30240549828178692</v>
      </c>
      <c r="L47" s="388">
        <v>0.33860759493670883</v>
      </c>
      <c r="M47" s="386">
        <v>0.24390243902439024</v>
      </c>
      <c r="N47" s="482">
        <v>0.25089605734767023</v>
      </c>
      <c r="O47" s="388">
        <v>0.24199288256227758</v>
      </c>
      <c r="P47" s="388">
        <v>0.27835051546391754</v>
      </c>
      <c r="Q47" s="386">
        <v>0.22448979591836735</v>
      </c>
      <c r="R47" s="482">
        <v>0.28813559322033899</v>
      </c>
      <c r="S47" s="388">
        <v>0.28797468354430378</v>
      </c>
      <c r="T47" s="388">
        <v>0.30930930930930933</v>
      </c>
      <c r="U47" s="386">
        <v>0.31117824773413899</v>
      </c>
      <c r="V47" s="482">
        <v>0.34100000000000003</v>
      </c>
      <c r="W47" s="476">
        <v>0.33900000000000002</v>
      </c>
      <c r="X47" s="548">
        <v>0.33200000000000002</v>
      </c>
      <c r="Y47" s="487">
        <v>0.33200000000000002</v>
      </c>
      <c r="Z47" s="482">
        <v>0.318</v>
      </c>
      <c r="AA47" s="476">
        <v>0.32</v>
      </c>
      <c r="AB47" s="548">
        <v>0.38400000000000001</v>
      </c>
      <c r="AC47" s="487">
        <v>0.40200000000000002</v>
      </c>
      <c r="AD47" s="482">
        <v>0.38100000000000001</v>
      </c>
      <c r="AE47" s="476">
        <v>0</v>
      </c>
      <c r="AF47" s="476">
        <v>0</v>
      </c>
      <c r="AG47" s="487">
        <v>0</v>
      </c>
      <c r="AH47" s="482"/>
      <c r="AI47" s="476"/>
      <c r="AJ47" s="476"/>
      <c r="AK47" s="487"/>
      <c r="AL47" s="272"/>
      <c r="AM47" s="384">
        <v>0.35807860262008734</v>
      </c>
      <c r="AN47" s="380">
        <v>0.36924342105263158</v>
      </c>
      <c r="AO47" s="380">
        <v>0.29623287671232879</v>
      </c>
      <c r="AP47" s="380">
        <v>0.24890829694323099</v>
      </c>
      <c r="AQ47" s="380">
        <v>0.29960784313725491</v>
      </c>
      <c r="AR47" s="380">
        <v>0.33600000000000002</v>
      </c>
      <c r="AS47" s="380"/>
      <c r="AT47" s="380">
        <v>0.35799999999999998</v>
      </c>
      <c r="AU47" s="380">
        <v>0.38100000000000001</v>
      </c>
      <c r="AV47" s="380"/>
    </row>
    <row r="48" spans="1:48" x14ac:dyDescent="0.2">
      <c r="A48" s="368" t="s">
        <v>174</v>
      </c>
      <c r="B48" s="482">
        <v>0.3037037037037037</v>
      </c>
      <c r="C48" s="388">
        <v>0.34397163120567376</v>
      </c>
      <c r="D48" s="388">
        <v>0.38047138047138046</v>
      </c>
      <c r="E48" s="487">
        <v>0.39864864864864863</v>
      </c>
      <c r="F48" s="476">
        <v>0.3867924528301887</v>
      </c>
      <c r="G48" s="388">
        <v>0.38699690402476783</v>
      </c>
      <c r="H48" s="388">
        <v>0.3746031746031746</v>
      </c>
      <c r="I48" s="386">
        <v>0.36153846153846153</v>
      </c>
      <c r="J48" s="384">
        <v>0.29927007299270075</v>
      </c>
      <c r="K48" s="388">
        <v>0.30927835051546393</v>
      </c>
      <c r="L48" s="388">
        <v>0.33860759493670883</v>
      </c>
      <c r="M48" s="386">
        <v>0.30313588850174217</v>
      </c>
      <c r="N48" s="482">
        <v>0.26164874551971329</v>
      </c>
      <c r="O48" s="388">
        <v>0.23843416370106763</v>
      </c>
      <c r="P48" s="388">
        <v>0.29209621993127149</v>
      </c>
      <c r="Q48" s="386">
        <v>0.31292517006802723</v>
      </c>
      <c r="R48" s="482">
        <v>0.33220338983050846</v>
      </c>
      <c r="S48" s="388">
        <v>0.33227848101265822</v>
      </c>
      <c r="T48" s="388">
        <v>0.33633633633633636</v>
      </c>
      <c r="U48" s="386">
        <v>0.34138972809667673</v>
      </c>
      <c r="V48" s="482">
        <v>0.35</v>
      </c>
      <c r="W48" s="476">
        <v>0.35099999999999998</v>
      </c>
      <c r="X48" s="548">
        <v>0.35399999999999998</v>
      </c>
      <c r="Y48" s="487">
        <v>0.35799999999999998</v>
      </c>
      <c r="Z48" s="482">
        <v>0.32500000000000001</v>
      </c>
      <c r="AA48" s="476">
        <v>0.32700000000000001</v>
      </c>
      <c r="AB48" s="548">
        <v>0.34100000000000003</v>
      </c>
      <c r="AC48" s="487">
        <v>0.36799999999999999</v>
      </c>
      <c r="AD48" s="482">
        <v>0.35599999999999998</v>
      </c>
      <c r="AE48" s="476">
        <v>0</v>
      </c>
      <c r="AF48" s="476">
        <v>0</v>
      </c>
      <c r="AG48" s="487">
        <v>0</v>
      </c>
      <c r="AH48" s="482"/>
      <c r="AI48" s="476"/>
      <c r="AJ48" s="476"/>
      <c r="AK48" s="487"/>
      <c r="AL48" s="272"/>
      <c r="AM48" s="384">
        <v>0.35807860262008734</v>
      </c>
      <c r="AN48" s="380">
        <v>0.37828947368421051</v>
      </c>
      <c r="AO48" s="380">
        <v>0.31335616438356162</v>
      </c>
      <c r="AP48" s="380">
        <v>0.27685589519650655</v>
      </c>
      <c r="AQ48" s="380">
        <v>0.33568627450980393</v>
      </c>
      <c r="AR48" s="380">
        <v>0.35299999999999998</v>
      </c>
      <c r="AS48" s="380"/>
      <c r="AT48" s="380">
        <v>0.34100000000000003</v>
      </c>
      <c r="AU48" s="380">
        <v>0.35599999999999998</v>
      </c>
      <c r="AV48" s="380"/>
    </row>
    <row r="49" spans="1:48" x14ac:dyDescent="0.2">
      <c r="A49" s="369"/>
      <c r="B49" s="356"/>
      <c r="C49" s="389"/>
      <c r="D49" s="389"/>
      <c r="E49" s="488"/>
      <c r="F49" s="478"/>
      <c r="G49" s="389"/>
      <c r="H49" s="389"/>
      <c r="I49" s="387"/>
      <c r="J49" s="41"/>
      <c r="K49" s="389"/>
      <c r="L49" s="389"/>
      <c r="M49" s="387"/>
      <c r="N49" s="356"/>
      <c r="O49" s="389"/>
      <c r="P49" s="389"/>
      <c r="Q49" s="387"/>
      <c r="R49" s="356"/>
      <c r="S49" s="389"/>
      <c r="T49" s="389"/>
      <c r="U49" s="387"/>
      <c r="V49" s="356"/>
      <c r="W49" s="478"/>
      <c r="X49" s="179"/>
      <c r="Y49" s="488"/>
      <c r="Z49" s="356"/>
      <c r="AA49" s="478"/>
      <c r="AB49" s="179"/>
      <c r="AC49" s="488"/>
      <c r="AD49" s="356"/>
      <c r="AE49" s="478"/>
      <c r="AF49" s="478"/>
      <c r="AG49" s="488"/>
      <c r="AH49" s="356"/>
      <c r="AI49" s="478"/>
      <c r="AJ49" s="478"/>
      <c r="AK49" s="488"/>
      <c r="AL49" s="272"/>
      <c r="AM49" s="41"/>
      <c r="AN49" s="381"/>
      <c r="AO49" s="381"/>
      <c r="AP49" s="381"/>
      <c r="AQ49" s="381"/>
      <c r="AR49" s="381"/>
      <c r="AS49" s="381"/>
      <c r="AT49" s="381"/>
      <c r="AU49" s="381"/>
      <c r="AV49" s="381"/>
    </row>
    <row r="50" spans="1:48" x14ac:dyDescent="0.2">
      <c r="A50" s="367" t="s">
        <v>197</v>
      </c>
      <c r="B50" s="485">
        <v>24</v>
      </c>
      <c r="C50" s="404">
        <v>34</v>
      </c>
      <c r="D50" s="404">
        <v>52</v>
      </c>
      <c r="E50" s="489">
        <v>61</v>
      </c>
      <c r="F50" s="477">
        <v>58</v>
      </c>
      <c r="G50" s="404">
        <v>63</v>
      </c>
      <c r="H50" s="404">
        <v>57</v>
      </c>
      <c r="I50" s="406">
        <v>22</v>
      </c>
      <c r="J50" s="403">
        <v>18</v>
      </c>
      <c r="K50" s="404">
        <v>26</v>
      </c>
      <c r="L50" s="404">
        <v>43</v>
      </c>
      <c r="M50" s="406">
        <v>2</v>
      </c>
      <c r="N50" s="485">
        <v>7</v>
      </c>
      <c r="O50" s="404">
        <v>9</v>
      </c>
      <c r="P50" s="404">
        <v>21</v>
      </c>
      <c r="Q50" s="406">
        <v>2</v>
      </c>
      <c r="R50" s="485">
        <v>12</v>
      </c>
      <c r="S50" s="404">
        <v>29</v>
      </c>
      <c r="T50" s="404">
        <v>38</v>
      </c>
      <c r="U50" s="406">
        <v>41</v>
      </c>
      <c r="V50" s="485">
        <v>52</v>
      </c>
      <c r="W50" s="477">
        <v>53</v>
      </c>
      <c r="X50" s="412">
        <v>56</v>
      </c>
      <c r="Y50" s="489">
        <v>103</v>
      </c>
      <c r="Z50" s="485">
        <v>39</v>
      </c>
      <c r="AA50" s="477">
        <v>52</v>
      </c>
      <c r="AB50" s="412">
        <v>85</v>
      </c>
      <c r="AC50" s="489">
        <v>92</v>
      </c>
      <c r="AD50" s="485">
        <v>31</v>
      </c>
      <c r="AE50" s="477">
        <v>0</v>
      </c>
      <c r="AF50" s="477">
        <v>0</v>
      </c>
      <c r="AG50" s="489">
        <v>0</v>
      </c>
      <c r="AH50" s="485"/>
      <c r="AI50" s="477"/>
      <c r="AJ50" s="477"/>
      <c r="AK50" s="489"/>
      <c r="AL50" s="51"/>
      <c r="AM50" s="403">
        <v>171</v>
      </c>
      <c r="AN50" s="410">
        <v>200</v>
      </c>
      <c r="AO50" s="410">
        <v>89</v>
      </c>
      <c r="AP50" s="410">
        <v>39</v>
      </c>
      <c r="AQ50" s="410">
        <v>120</v>
      </c>
      <c r="AR50" s="410">
        <v>264</v>
      </c>
      <c r="AS50" s="410"/>
      <c r="AT50" s="410">
        <v>268</v>
      </c>
      <c r="AU50" s="410">
        <v>31</v>
      </c>
      <c r="AV50" s="410"/>
    </row>
    <row r="51" spans="1:48" x14ac:dyDescent="0.2">
      <c r="A51" s="307" t="s">
        <v>14</v>
      </c>
      <c r="B51" s="485">
        <v>-18</v>
      </c>
      <c r="C51" s="404">
        <v>-18</v>
      </c>
      <c r="D51" s="404">
        <v>-14</v>
      </c>
      <c r="E51" s="489">
        <v>-15</v>
      </c>
      <c r="F51" s="477">
        <v>-16</v>
      </c>
      <c r="G51" s="404">
        <v>-20</v>
      </c>
      <c r="H51" s="404">
        <v>-17</v>
      </c>
      <c r="I51" s="406">
        <v>-16</v>
      </c>
      <c r="J51" s="403">
        <v>-15</v>
      </c>
      <c r="K51" s="404">
        <v>-15</v>
      </c>
      <c r="L51" s="404">
        <v>-15</v>
      </c>
      <c r="M51" s="406">
        <v>-15</v>
      </c>
      <c r="N51" s="485">
        <v>-15</v>
      </c>
      <c r="O51" s="404">
        <v>-15</v>
      </c>
      <c r="P51" s="404">
        <v>-14</v>
      </c>
      <c r="Q51" s="406">
        <v>-15</v>
      </c>
      <c r="R51" s="485">
        <v>-15</v>
      </c>
      <c r="S51" s="404">
        <v>-16</v>
      </c>
      <c r="T51" s="404">
        <v>-15</v>
      </c>
      <c r="U51" s="406">
        <v>-12</v>
      </c>
      <c r="V51" s="485">
        <v>-14</v>
      </c>
      <c r="W51" s="477">
        <v>-12</v>
      </c>
      <c r="X51" s="412">
        <v>-12</v>
      </c>
      <c r="Y51" s="489">
        <v>-12</v>
      </c>
      <c r="Z51" s="485">
        <v>-12</v>
      </c>
      <c r="AA51" s="477">
        <v>-8</v>
      </c>
      <c r="AB51" s="412">
        <v>0</v>
      </c>
      <c r="AC51" s="489">
        <v>1</v>
      </c>
      <c r="AD51" s="485">
        <v>0</v>
      </c>
      <c r="AE51" s="477">
        <v>0</v>
      </c>
      <c r="AF51" s="477">
        <v>0</v>
      </c>
      <c r="AG51" s="489">
        <v>0</v>
      </c>
      <c r="AH51" s="485"/>
      <c r="AI51" s="477"/>
      <c r="AJ51" s="477"/>
      <c r="AK51" s="489"/>
      <c r="AL51" s="51"/>
      <c r="AM51" s="403">
        <v>-65</v>
      </c>
      <c r="AN51" s="410">
        <v>-69</v>
      </c>
      <c r="AO51" s="410">
        <v>-60</v>
      </c>
      <c r="AP51" s="410">
        <v>-59</v>
      </c>
      <c r="AQ51" s="410">
        <v>-58</v>
      </c>
      <c r="AR51" s="410">
        <v>-50</v>
      </c>
      <c r="AS51" s="410"/>
      <c r="AT51" s="410">
        <v>-19</v>
      </c>
      <c r="AU51" s="410">
        <v>0</v>
      </c>
      <c r="AV51" s="410"/>
    </row>
    <row r="52" spans="1:48" x14ac:dyDescent="0.2">
      <c r="A52" s="307" t="s">
        <v>15</v>
      </c>
      <c r="B52" s="485">
        <v>3</v>
      </c>
      <c r="C52" s="404">
        <v>1</v>
      </c>
      <c r="D52" s="404">
        <v>-1</v>
      </c>
      <c r="E52" s="489">
        <v>1</v>
      </c>
      <c r="F52" s="477">
        <v>0</v>
      </c>
      <c r="G52" s="404">
        <v>-1</v>
      </c>
      <c r="H52" s="404">
        <v>0</v>
      </c>
      <c r="I52" s="406">
        <v>-8</v>
      </c>
      <c r="J52" s="403">
        <v>0</v>
      </c>
      <c r="K52" s="404">
        <v>0</v>
      </c>
      <c r="L52" s="404">
        <v>0</v>
      </c>
      <c r="M52" s="406">
        <v>-19</v>
      </c>
      <c r="N52" s="485">
        <v>-1</v>
      </c>
      <c r="O52" s="404">
        <v>5</v>
      </c>
      <c r="P52" s="404">
        <v>-2</v>
      </c>
      <c r="Q52" s="406">
        <v>-18</v>
      </c>
      <c r="R52" s="485">
        <v>-15</v>
      </c>
      <c r="S52" s="404">
        <v>-9</v>
      </c>
      <c r="T52" s="404">
        <v>-7</v>
      </c>
      <c r="U52" s="406">
        <v>-6</v>
      </c>
      <c r="V52" s="485">
        <v>0</v>
      </c>
      <c r="W52" s="477">
        <v>-1</v>
      </c>
      <c r="X52" s="412">
        <v>-4</v>
      </c>
      <c r="Y52" s="489">
        <v>-4</v>
      </c>
      <c r="Z52" s="485">
        <v>-1</v>
      </c>
      <c r="AA52" s="477">
        <v>0</v>
      </c>
      <c r="AB52" s="412">
        <v>0</v>
      </c>
      <c r="AC52" s="489">
        <v>0</v>
      </c>
      <c r="AD52" s="485">
        <v>0</v>
      </c>
      <c r="AE52" s="477">
        <v>0</v>
      </c>
      <c r="AF52" s="477">
        <v>0</v>
      </c>
      <c r="AG52" s="489">
        <v>0</v>
      </c>
      <c r="AH52" s="485"/>
      <c r="AI52" s="477"/>
      <c r="AJ52" s="477"/>
      <c r="AK52" s="489"/>
      <c r="AL52" s="51"/>
      <c r="AM52" s="403">
        <v>4</v>
      </c>
      <c r="AN52" s="410">
        <v>-9</v>
      </c>
      <c r="AO52" s="410">
        <v>-19</v>
      </c>
      <c r="AP52" s="410">
        <v>-16</v>
      </c>
      <c r="AQ52" s="410">
        <v>-37</v>
      </c>
      <c r="AR52" s="410">
        <v>-9</v>
      </c>
      <c r="AS52" s="410"/>
      <c r="AT52" s="410">
        <v>-1</v>
      </c>
      <c r="AU52" s="410">
        <v>0</v>
      </c>
      <c r="AV52" s="410"/>
    </row>
    <row r="53" spans="1:48" s="272" customFormat="1" x14ac:dyDescent="0.2">
      <c r="A53" s="307" t="s">
        <v>207</v>
      </c>
      <c r="B53" s="485">
        <v>-2</v>
      </c>
      <c r="C53" s="404">
        <v>-2</v>
      </c>
      <c r="D53" s="404">
        <v>-2</v>
      </c>
      <c r="E53" s="489">
        <v>1</v>
      </c>
      <c r="F53" s="477">
        <v>-1</v>
      </c>
      <c r="G53" s="404">
        <v>-2</v>
      </c>
      <c r="H53" s="404">
        <v>-1</v>
      </c>
      <c r="I53" s="406">
        <v>-2</v>
      </c>
      <c r="J53" s="403">
        <v>-2</v>
      </c>
      <c r="K53" s="404">
        <v>-3</v>
      </c>
      <c r="L53" s="404">
        <v>-2</v>
      </c>
      <c r="M53" s="406">
        <v>-4</v>
      </c>
      <c r="N53" s="485">
        <v>-4</v>
      </c>
      <c r="O53" s="404">
        <v>-4</v>
      </c>
      <c r="P53" s="404">
        <v>-4</v>
      </c>
      <c r="Q53" s="406">
        <v>-7</v>
      </c>
      <c r="R53" s="485">
        <v>-6</v>
      </c>
      <c r="S53" s="404">
        <v>-8</v>
      </c>
      <c r="T53" s="404">
        <v>-8</v>
      </c>
      <c r="U53" s="406">
        <v>-7</v>
      </c>
      <c r="V53" s="485">
        <v>-7</v>
      </c>
      <c r="W53" s="477">
        <v>-7</v>
      </c>
      <c r="X53" s="412">
        <v>-6</v>
      </c>
      <c r="Y53" s="489">
        <v>-11</v>
      </c>
      <c r="Z53" s="485">
        <v>-7</v>
      </c>
      <c r="AA53" s="477">
        <v>-6</v>
      </c>
      <c r="AB53" s="412">
        <v>-4</v>
      </c>
      <c r="AC53" s="489">
        <v>-6</v>
      </c>
      <c r="AD53" s="485">
        <v>-2</v>
      </c>
      <c r="AE53" s="477">
        <v>0</v>
      </c>
      <c r="AF53" s="477">
        <v>0</v>
      </c>
      <c r="AG53" s="489">
        <v>0</v>
      </c>
      <c r="AH53" s="485"/>
      <c r="AI53" s="477"/>
      <c r="AJ53" s="477"/>
      <c r="AK53" s="489"/>
      <c r="AL53" s="51"/>
      <c r="AM53" s="403">
        <v>-5</v>
      </c>
      <c r="AN53" s="410">
        <v>-6</v>
      </c>
      <c r="AO53" s="410">
        <v>-11</v>
      </c>
      <c r="AP53" s="410">
        <v>-19</v>
      </c>
      <c r="AQ53" s="410">
        <v>-29</v>
      </c>
      <c r="AR53" s="410">
        <v>-31</v>
      </c>
      <c r="AS53" s="410"/>
      <c r="AT53" s="410">
        <v>-23</v>
      </c>
      <c r="AU53" s="410">
        <v>-2</v>
      </c>
      <c r="AV53" s="410"/>
    </row>
    <row r="54" spans="1:48" x14ac:dyDescent="0.2">
      <c r="A54" s="890" t="s">
        <v>144</v>
      </c>
      <c r="B54" s="409">
        <v>-1</v>
      </c>
      <c r="C54" s="408">
        <v>0</v>
      </c>
      <c r="D54" s="408">
        <v>0</v>
      </c>
      <c r="E54" s="491">
        <v>0</v>
      </c>
      <c r="F54" s="480">
        <v>0</v>
      </c>
      <c r="G54" s="408">
        <v>0</v>
      </c>
      <c r="H54" s="408">
        <v>1</v>
      </c>
      <c r="I54" s="405">
        <v>-1</v>
      </c>
      <c r="J54" s="407">
        <v>0</v>
      </c>
      <c r="K54" s="408">
        <v>-1</v>
      </c>
      <c r="L54" s="408">
        <v>2</v>
      </c>
      <c r="M54" s="405">
        <v>-1</v>
      </c>
      <c r="N54" s="409">
        <v>-1</v>
      </c>
      <c r="O54" s="408">
        <v>-3</v>
      </c>
      <c r="P54" s="408">
        <v>-2</v>
      </c>
      <c r="Q54" s="405">
        <v>-6</v>
      </c>
      <c r="R54" s="409">
        <v>-5</v>
      </c>
      <c r="S54" s="408">
        <v>-1</v>
      </c>
      <c r="T54" s="408">
        <v>-1</v>
      </c>
      <c r="U54" s="405">
        <v>-3</v>
      </c>
      <c r="V54" s="409">
        <v>-1</v>
      </c>
      <c r="W54" s="480">
        <v>-2</v>
      </c>
      <c r="X54" s="745">
        <v>-2</v>
      </c>
      <c r="Y54" s="491">
        <v>66</v>
      </c>
      <c r="Z54" s="409">
        <v>0</v>
      </c>
      <c r="AA54" s="480">
        <v>-3</v>
      </c>
      <c r="AB54" s="745">
        <v>11</v>
      </c>
      <c r="AC54" s="491">
        <v>9</v>
      </c>
      <c r="AD54" s="409">
        <v>4</v>
      </c>
      <c r="AE54" s="480">
        <v>0</v>
      </c>
      <c r="AF54" s="480">
        <v>0</v>
      </c>
      <c r="AG54" s="491">
        <v>0</v>
      </c>
      <c r="AH54" s="409"/>
      <c r="AI54" s="480"/>
      <c r="AJ54" s="480"/>
      <c r="AK54" s="491"/>
      <c r="AL54" s="51"/>
      <c r="AM54" s="407">
        <v>-1</v>
      </c>
      <c r="AN54" s="411">
        <v>0</v>
      </c>
      <c r="AO54" s="411">
        <v>0</v>
      </c>
      <c r="AP54" s="411">
        <v>-12</v>
      </c>
      <c r="AQ54" s="411">
        <v>-10</v>
      </c>
      <c r="AR54" s="411">
        <v>61</v>
      </c>
      <c r="AS54" s="411"/>
      <c r="AT54" s="411">
        <v>17</v>
      </c>
      <c r="AU54" s="411">
        <v>4</v>
      </c>
      <c r="AV54" s="411"/>
    </row>
    <row r="55" spans="1:48" x14ac:dyDescent="0.2">
      <c r="A55" s="367" t="s">
        <v>198</v>
      </c>
      <c r="B55" s="485">
        <v>42</v>
      </c>
      <c r="C55" s="404">
        <v>53</v>
      </c>
      <c r="D55" s="404">
        <v>69</v>
      </c>
      <c r="E55" s="489">
        <v>74</v>
      </c>
      <c r="F55" s="477">
        <v>75</v>
      </c>
      <c r="G55" s="404">
        <v>86</v>
      </c>
      <c r="H55" s="404">
        <v>74</v>
      </c>
      <c r="I55" s="406">
        <v>49</v>
      </c>
      <c r="J55" s="403">
        <v>35</v>
      </c>
      <c r="K55" s="404">
        <v>45</v>
      </c>
      <c r="L55" s="404">
        <v>58</v>
      </c>
      <c r="M55" s="406">
        <v>41</v>
      </c>
      <c r="N55" s="485">
        <v>28</v>
      </c>
      <c r="O55" s="404">
        <v>26</v>
      </c>
      <c r="P55" s="404">
        <v>43</v>
      </c>
      <c r="Q55" s="406">
        <v>48</v>
      </c>
      <c r="R55" s="485">
        <v>53</v>
      </c>
      <c r="S55" s="404">
        <v>63</v>
      </c>
      <c r="T55" s="404">
        <v>69</v>
      </c>
      <c r="U55" s="406">
        <v>69</v>
      </c>
      <c r="V55" s="485">
        <v>74</v>
      </c>
      <c r="W55" s="477">
        <v>75</v>
      </c>
      <c r="X55" s="412">
        <v>80</v>
      </c>
      <c r="Y55" s="489">
        <v>64</v>
      </c>
      <c r="Z55" s="485">
        <v>59</v>
      </c>
      <c r="AA55" s="477">
        <v>69</v>
      </c>
      <c r="AB55" s="412">
        <v>78</v>
      </c>
      <c r="AC55" s="489">
        <v>88</v>
      </c>
      <c r="AD55" s="485">
        <v>29</v>
      </c>
      <c r="AE55" s="477">
        <v>0</v>
      </c>
      <c r="AF55" s="477">
        <v>0</v>
      </c>
      <c r="AG55" s="489">
        <v>0</v>
      </c>
      <c r="AH55" s="485"/>
      <c r="AI55" s="477"/>
      <c r="AJ55" s="477"/>
      <c r="AK55" s="489"/>
      <c r="AL55" s="51"/>
      <c r="AM55" s="403">
        <v>238</v>
      </c>
      <c r="AN55" s="410">
        <v>284</v>
      </c>
      <c r="AO55" s="410">
        <v>179</v>
      </c>
      <c r="AP55" s="410">
        <v>145</v>
      </c>
      <c r="AQ55" s="410">
        <v>254</v>
      </c>
      <c r="AR55" s="410">
        <v>293</v>
      </c>
      <c r="AS55" s="410"/>
      <c r="AT55" s="410">
        <v>294</v>
      </c>
      <c r="AU55" s="410">
        <v>29</v>
      </c>
      <c r="AV55" s="410"/>
    </row>
    <row r="56" spans="1:48" ht="6" customHeight="1" x14ac:dyDescent="0.2">
      <c r="A56" s="367"/>
      <c r="B56" s="356"/>
      <c r="C56" s="389"/>
      <c r="D56" s="389"/>
      <c r="E56" s="488"/>
      <c r="F56" s="478"/>
      <c r="G56" s="389"/>
      <c r="H56" s="389"/>
      <c r="I56" s="387"/>
      <c r="J56" s="41"/>
      <c r="K56" s="389"/>
      <c r="L56" s="389"/>
      <c r="M56" s="387"/>
      <c r="N56" s="356"/>
      <c r="O56" s="389"/>
      <c r="P56" s="389"/>
      <c r="Q56" s="387"/>
      <c r="R56" s="356"/>
      <c r="S56" s="389"/>
      <c r="T56" s="389"/>
      <c r="U56" s="387"/>
      <c r="V56" s="356"/>
      <c r="W56" s="478"/>
      <c r="X56" s="179"/>
      <c r="Y56" s="488"/>
      <c r="Z56" s="356"/>
      <c r="AA56" s="478"/>
      <c r="AB56" s="179"/>
      <c r="AC56" s="488"/>
      <c r="AD56" s="356"/>
      <c r="AE56" s="478"/>
      <c r="AF56" s="478"/>
      <c r="AG56" s="488"/>
      <c r="AH56" s="356"/>
      <c r="AI56" s="478"/>
      <c r="AJ56" s="478"/>
      <c r="AK56" s="488"/>
      <c r="AL56" s="272"/>
      <c r="AM56" s="41"/>
      <c r="AN56" s="381"/>
      <c r="AO56" s="381"/>
      <c r="AP56" s="381"/>
      <c r="AQ56" s="381"/>
      <c r="AR56" s="381"/>
      <c r="AS56" s="381"/>
      <c r="AT56" s="381"/>
      <c r="AU56" s="381"/>
      <c r="AV56" s="381"/>
    </row>
    <row r="57" spans="1:48" x14ac:dyDescent="0.2">
      <c r="A57" s="368" t="s">
        <v>175</v>
      </c>
      <c r="B57" s="482">
        <v>8.8888888888888892E-2</v>
      </c>
      <c r="C57" s="388">
        <v>0.12056737588652482</v>
      </c>
      <c r="D57" s="388">
        <v>0.17508417508417509</v>
      </c>
      <c r="E57" s="487">
        <v>0.20608108108108109</v>
      </c>
      <c r="F57" s="476">
        <v>0.18238993710691823</v>
      </c>
      <c r="G57" s="388">
        <v>0.19504643962848298</v>
      </c>
      <c r="H57" s="388">
        <v>0.18095238095238095</v>
      </c>
      <c r="I57" s="386">
        <v>8.461538461538462E-2</v>
      </c>
      <c r="J57" s="384">
        <v>6.569343065693431E-2</v>
      </c>
      <c r="K57" s="388">
        <v>8.9347079037800689E-2</v>
      </c>
      <c r="L57" s="388">
        <v>0.13607594936708861</v>
      </c>
      <c r="M57" s="386">
        <v>6.9686411149825784E-3</v>
      </c>
      <c r="N57" s="482">
        <v>2.5089605734767026E-2</v>
      </c>
      <c r="O57" s="388">
        <v>3.2028469750889681E-2</v>
      </c>
      <c r="P57" s="388">
        <v>7.2164948453608241E-2</v>
      </c>
      <c r="Q57" s="386">
        <v>6.8027210884353739E-3</v>
      </c>
      <c r="R57" s="482">
        <v>4.0677966101694912E-2</v>
      </c>
      <c r="S57" s="388">
        <v>9.1772151898734181E-2</v>
      </c>
      <c r="T57" s="388">
        <v>0.11411411411411411</v>
      </c>
      <c r="U57" s="386">
        <v>0.12386706948640483</v>
      </c>
      <c r="V57" s="482">
        <v>0.161</v>
      </c>
      <c r="W57" s="476">
        <v>0.16500000000000001</v>
      </c>
      <c r="X57" s="548">
        <v>0.17199999999999999</v>
      </c>
      <c r="Y57" s="487">
        <v>0.38</v>
      </c>
      <c r="Z57" s="482">
        <v>0.14199999999999999</v>
      </c>
      <c r="AA57" s="476">
        <v>0.17199999999999999</v>
      </c>
      <c r="AB57" s="548">
        <v>0.26600000000000001</v>
      </c>
      <c r="AC57" s="487">
        <v>0.28499999999999998</v>
      </c>
      <c r="AD57" s="482">
        <v>0.26300000000000001</v>
      </c>
      <c r="AE57" s="476">
        <v>0</v>
      </c>
      <c r="AF57" s="476">
        <v>0</v>
      </c>
      <c r="AG57" s="487">
        <v>0</v>
      </c>
      <c r="AH57" s="482"/>
      <c r="AI57" s="476"/>
      <c r="AJ57" s="476"/>
      <c r="AK57" s="487"/>
      <c r="AL57" s="272"/>
      <c r="AM57" s="384">
        <v>0.14934497816593886</v>
      </c>
      <c r="AN57" s="380">
        <v>0.16447368421052633</v>
      </c>
      <c r="AO57" s="380">
        <v>7.6198630136986301E-2</v>
      </c>
      <c r="AP57" s="380">
        <v>3.4061135371179038E-2</v>
      </c>
      <c r="AQ57" s="380">
        <v>9.4117647058823528E-2</v>
      </c>
      <c r="AR57" s="380">
        <v>0.21299999999999999</v>
      </c>
      <c r="AS57" s="380"/>
      <c r="AT57" s="380">
        <v>0.22</v>
      </c>
      <c r="AU57" s="380">
        <v>0.26300000000000001</v>
      </c>
      <c r="AV57" s="380"/>
    </row>
    <row r="58" spans="1:48" x14ac:dyDescent="0.2">
      <c r="A58" s="370" t="s">
        <v>176</v>
      </c>
      <c r="B58" s="484">
        <v>0.15555555555555556</v>
      </c>
      <c r="C58" s="395">
        <v>0.18794326241134751</v>
      </c>
      <c r="D58" s="395">
        <v>0.23232323232323232</v>
      </c>
      <c r="E58" s="490">
        <v>0.25</v>
      </c>
      <c r="F58" s="479">
        <v>0.23584905660377359</v>
      </c>
      <c r="G58" s="395">
        <v>0.26625386996904027</v>
      </c>
      <c r="H58" s="395">
        <v>0.23492063492063492</v>
      </c>
      <c r="I58" s="396">
        <v>0.18846153846153846</v>
      </c>
      <c r="J58" s="394">
        <v>0.12773722627737227</v>
      </c>
      <c r="K58" s="395">
        <v>0.15463917525773196</v>
      </c>
      <c r="L58" s="395">
        <v>0.18354430379746836</v>
      </c>
      <c r="M58" s="396">
        <v>0.14285714285714285</v>
      </c>
      <c r="N58" s="484">
        <v>0.1003584229390681</v>
      </c>
      <c r="O58" s="395">
        <v>9.2526690391459068E-2</v>
      </c>
      <c r="P58" s="395">
        <v>0.14776632302405499</v>
      </c>
      <c r="Q58" s="396">
        <v>0.16326530612244897</v>
      </c>
      <c r="R58" s="484">
        <v>0.17966101694915254</v>
      </c>
      <c r="S58" s="395">
        <v>0.19936708860759494</v>
      </c>
      <c r="T58" s="395">
        <v>0.2072072072072072</v>
      </c>
      <c r="U58" s="396">
        <v>0.20845921450151059</v>
      </c>
      <c r="V58" s="484">
        <v>0.22900000000000001</v>
      </c>
      <c r="W58" s="479">
        <v>0.23300000000000001</v>
      </c>
      <c r="X58" s="744">
        <v>0.246</v>
      </c>
      <c r="Y58" s="490">
        <v>0.23599999999999999</v>
      </c>
      <c r="Z58" s="484">
        <v>0.215</v>
      </c>
      <c r="AA58" s="479">
        <v>0.22800000000000001</v>
      </c>
      <c r="AB58" s="744">
        <v>0.24399999999999999</v>
      </c>
      <c r="AC58" s="490">
        <v>0.27200000000000002</v>
      </c>
      <c r="AD58" s="484">
        <v>0.246</v>
      </c>
      <c r="AE58" s="479">
        <v>0</v>
      </c>
      <c r="AF58" s="479">
        <v>0</v>
      </c>
      <c r="AG58" s="490">
        <v>0</v>
      </c>
      <c r="AH58" s="484"/>
      <c r="AI58" s="479"/>
      <c r="AJ58" s="479"/>
      <c r="AK58" s="490"/>
      <c r="AL58" s="272"/>
      <c r="AM58" s="394">
        <v>0.20786026200873362</v>
      </c>
      <c r="AN58" s="397">
        <v>0.23355263157894737</v>
      </c>
      <c r="AO58" s="397">
        <v>0.15325342465753425</v>
      </c>
      <c r="AP58" s="397">
        <v>0.12663755458515283</v>
      </c>
      <c r="AQ58" s="397">
        <v>0.19921568627450981</v>
      </c>
      <c r="AR58" s="397">
        <v>0.23599999999999999</v>
      </c>
      <c r="AS58" s="397"/>
      <c r="AT58" s="397">
        <v>0.24099999999999999</v>
      </c>
      <c r="AU58" s="397">
        <v>0.246</v>
      </c>
      <c r="AV58" s="397"/>
    </row>
    <row r="59" spans="1:48" ht="10.15" customHeight="1" x14ac:dyDescent="0.2">
      <c r="A59" s="369"/>
      <c r="B59" s="356"/>
      <c r="C59" s="389"/>
      <c r="D59" s="389"/>
      <c r="E59" s="488"/>
      <c r="F59" s="478"/>
      <c r="G59" s="389"/>
      <c r="H59" s="389"/>
      <c r="I59" s="387"/>
      <c r="J59" s="41"/>
      <c r="K59" s="389"/>
      <c r="L59" s="389"/>
      <c r="M59" s="387"/>
      <c r="N59" s="356"/>
      <c r="O59" s="389"/>
      <c r="P59" s="389"/>
      <c r="Q59" s="387"/>
      <c r="R59" s="356"/>
      <c r="S59" s="389"/>
      <c r="T59" s="389"/>
      <c r="U59" s="387"/>
      <c r="V59" s="356"/>
      <c r="W59" s="478"/>
      <c r="X59" s="179"/>
      <c r="Y59" s="488"/>
      <c r="Z59" s="485"/>
      <c r="AA59" s="889"/>
      <c r="AB59" s="1051"/>
      <c r="AC59" s="1027"/>
      <c r="AD59" s="889"/>
      <c r="AE59" s="889"/>
      <c r="AF59" s="179"/>
      <c r="AG59" s="488"/>
      <c r="AH59" s="889"/>
      <c r="AI59" s="889"/>
      <c r="AJ59" s="179"/>
      <c r="AK59" s="488"/>
      <c r="AM59" s="41"/>
      <c r="AN59" s="381"/>
      <c r="AO59" s="381"/>
      <c r="AP59" s="381"/>
      <c r="AQ59" s="381"/>
      <c r="AR59" s="381"/>
      <c r="AS59" s="381"/>
      <c r="AT59" s="381"/>
      <c r="AU59" s="381"/>
      <c r="AV59" s="381"/>
    </row>
    <row r="60" spans="1:48" x14ac:dyDescent="0.2">
      <c r="A60" s="371" t="s">
        <v>177</v>
      </c>
      <c r="B60" s="485">
        <v>137</v>
      </c>
      <c r="C60" s="404">
        <v>185</v>
      </c>
      <c r="D60" s="404">
        <v>174</v>
      </c>
      <c r="E60" s="489">
        <v>130</v>
      </c>
      <c r="F60" s="477">
        <v>95</v>
      </c>
      <c r="G60" s="404">
        <v>87</v>
      </c>
      <c r="H60" s="404">
        <v>80</v>
      </c>
      <c r="I60" s="406">
        <v>63</v>
      </c>
      <c r="J60" s="403">
        <v>58</v>
      </c>
      <c r="K60" s="404">
        <v>62</v>
      </c>
      <c r="L60" s="404">
        <v>50</v>
      </c>
      <c r="M60" s="406">
        <v>44</v>
      </c>
      <c r="N60" s="485">
        <v>30</v>
      </c>
      <c r="O60" s="404">
        <v>29</v>
      </c>
      <c r="P60" s="404">
        <v>36</v>
      </c>
      <c r="Q60" s="406">
        <v>42</v>
      </c>
      <c r="R60" s="485">
        <v>39</v>
      </c>
      <c r="S60" s="404">
        <v>45</v>
      </c>
      <c r="T60" s="404">
        <v>43</v>
      </c>
      <c r="U60" s="406">
        <v>37</v>
      </c>
      <c r="V60" s="485">
        <v>40</v>
      </c>
      <c r="W60" s="477">
        <v>38</v>
      </c>
      <c r="X60" s="412">
        <v>33</v>
      </c>
      <c r="Y60" s="489">
        <v>29</v>
      </c>
      <c r="Z60" s="485">
        <v>39</v>
      </c>
      <c r="AA60" s="477">
        <v>48</v>
      </c>
      <c r="AB60" s="412">
        <v>50</v>
      </c>
      <c r="AC60" s="489">
        <v>55</v>
      </c>
      <c r="AD60" s="485">
        <v>82</v>
      </c>
      <c r="AE60" s="477">
        <v>104</v>
      </c>
      <c r="AF60" s="412">
        <v>99</v>
      </c>
      <c r="AG60" s="489">
        <v>108</v>
      </c>
      <c r="AH60" s="485">
        <v>103</v>
      </c>
      <c r="AI60" s="477">
        <v>97</v>
      </c>
      <c r="AJ60" s="412">
        <v>94</v>
      </c>
      <c r="AK60" s="489">
        <v>91</v>
      </c>
      <c r="AL60" s="51"/>
      <c r="AM60" s="403">
        <v>626</v>
      </c>
      <c r="AN60" s="410">
        <v>325</v>
      </c>
      <c r="AO60" s="410">
        <v>214</v>
      </c>
      <c r="AP60" s="410">
        <v>137</v>
      </c>
      <c r="AQ60" s="410">
        <v>164</v>
      </c>
      <c r="AR60" s="410">
        <v>140</v>
      </c>
      <c r="AS60" s="410"/>
      <c r="AT60" s="410">
        <v>192</v>
      </c>
      <c r="AU60" s="410">
        <v>393</v>
      </c>
      <c r="AV60" s="410">
        <v>385</v>
      </c>
    </row>
    <row r="61" spans="1:48" x14ac:dyDescent="0.2">
      <c r="A61" s="306" t="s">
        <v>163</v>
      </c>
      <c r="B61" s="482">
        <v>0.126</v>
      </c>
      <c r="C61" s="388">
        <v>0.16500000000000001</v>
      </c>
      <c r="D61" s="388">
        <v>0.156</v>
      </c>
      <c r="E61" s="487">
        <v>0.12000000000000011</v>
      </c>
      <c r="F61" s="476">
        <v>8.7999999999999995E-2</v>
      </c>
      <c r="G61" s="388">
        <v>7.8E-2</v>
      </c>
      <c r="H61" s="388">
        <v>7.6000000000000109E-2</v>
      </c>
      <c r="I61" s="386">
        <v>6.8000000000000005E-2</v>
      </c>
      <c r="J61" s="384">
        <v>5.8999999999999997E-2</v>
      </c>
      <c r="K61" s="388">
        <v>5.7000000000000002E-2</v>
      </c>
      <c r="L61" s="388">
        <v>4.2999999999999997E-2</v>
      </c>
      <c r="M61" s="386">
        <v>0.04</v>
      </c>
      <c r="N61" s="482">
        <v>2.8000000000000001E-2</v>
      </c>
      <c r="O61" s="388">
        <v>2.4E-2</v>
      </c>
      <c r="P61" s="388">
        <v>2.9000000000000001E-2</v>
      </c>
      <c r="Q61" s="386">
        <v>3.3000000000000002E-2</v>
      </c>
      <c r="R61" s="482">
        <v>3.1E-2</v>
      </c>
      <c r="S61" s="388">
        <v>3.4000000000000002E-2</v>
      </c>
      <c r="T61" s="388">
        <v>2.8000000000000001E-2</v>
      </c>
      <c r="U61" s="386">
        <v>2.4E-2</v>
      </c>
      <c r="V61" s="482">
        <v>2.7E-2</v>
      </c>
      <c r="W61" s="476">
        <v>2.5000000000000001E-2</v>
      </c>
      <c r="X61" s="548">
        <v>2.1000000000000001E-2</v>
      </c>
      <c r="Y61" s="487">
        <v>1.7999999999999999E-2</v>
      </c>
      <c r="Z61" s="482">
        <v>1.7999999999999999E-2</v>
      </c>
      <c r="AA61" s="476">
        <v>0.02</v>
      </c>
      <c r="AB61" s="548">
        <v>0.02</v>
      </c>
      <c r="AC61" s="487">
        <v>2.3E-2</v>
      </c>
      <c r="AD61" s="482">
        <v>3.6999999999999998E-2</v>
      </c>
      <c r="AE61" s="476">
        <v>4.7E-2</v>
      </c>
      <c r="AF61" s="548">
        <v>4.1000000000000002E-2</v>
      </c>
      <c r="AG61" s="487">
        <v>4.3999999999999997E-2</v>
      </c>
      <c r="AH61" s="482">
        <v>4.4999999999999998E-2</v>
      </c>
      <c r="AI61" s="476">
        <v>4.2000000000000003E-2</v>
      </c>
      <c r="AJ61" s="548">
        <v>3.7999999999999999E-2</v>
      </c>
      <c r="AK61" s="487">
        <v>3.7999999999999999E-2</v>
      </c>
      <c r="AL61" s="92"/>
      <c r="AM61" s="384">
        <v>0.14199999999999999</v>
      </c>
      <c r="AN61" s="380">
        <v>7.6999999999999999E-2</v>
      </c>
      <c r="AO61" s="380">
        <v>4.9000000000000002E-2</v>
      </c>
      <c r="AP61" s="380">
        <v>2.8000000000000001E-2</v>
      </c>
      <c r="AQ61" s="380">
        <v>2.9000000000000001E-2</v>
      </c>
      <c r="AR61" s="380">
        <v>2.3E-2</v>
      </c>
      <c r="AS61" s="380"/>
      <c r="AT61" s="380">
        <v>2.1000000000000001E-2</v>
      </c>
      <c r="AU61" s="380">
        <v>4.2000000000000003E-2</v>
      </c>
      <c r="AV61" s="380">
        <v>4.1000000000000002E-2</v>
      </c>
    </row>
    <row r="62" spans="1:48" x14ac:dyDescent="0.2">
      <c r="A62" s="367" t="s">
        <v>191</v>
      </c>
      <c r="B62" s="485">
        <v>0</v>
      </c>
      <c r="C62" s="404">
        <v>-3</v>
      </c>
      <c r="D62" s="404">
        <v>-12</v>
      </c>
      <c r="E62" s="489">
        <v>-9</v>
      </c>
      <c r="F62" s="477">
        <v>-9</v>
      </c>
      <c r="G62" s="404">
        <v>-8</v>
      </c>
      <c r="H62" s="404">
        <v>-6</v>
      </c>
      <c r="I62" s="406">
        <v>-6</v>
      </c>
      <c r="J62" s="403">
        <v>-4</v>
      </c>
      <c r="K62" s="404">
        <v>1</v>
      </c>
      <c r="L62" s="404">
        <v>-4</v>
      </c>
      <c r="M62" s="406">
        <v>-7</v>
      </c>
      <c r="N62" s="485">
        <v>-4</v>
      </c>
      <c r="O62" s="404">
        <v>-5</v>
      </c>
      <c r="P62" s="404">
        <v>-4</v>
      </c>
      <c r="Q62" s="406">
        <v>0</v>
      </c>
      <c r="R62" s="485">
        <v>-8</v>
      </c>
      <c r="S62" s="404">
        <v>2</v>
      </c>
      <c r="T62" s="404">
        <v>5</v>
      </c>
      <c r="U62" s="406">
        <v>6</v>
      </c>
      <c r="V62" s="485">
        <v>-3</v>
      </c>
      <c r="W62" s="477">
        <v>5</v>
      </c>
      <c r="X62" s="412">
        <v>6</v>
      </c>
      <c r="Y62" s="489">
        <v>-5</v>
      </c>
      <c r="Z62" s="485">
        <v>0</v>
      </c>
      <c r="AA62" s="477">
        <v>4</v>
      </c>
      <c r="AB62" s="412">
        <v>2</v>
      </c>
      <c r="AC62" s="489">
        <v>1</v>
      </c>
      <c r="AD62" s="485">
        <v>4</v>
      </c>
      <c r="AE62" s="477">
        <v>17</v>
      </c>
      <c r="AF62" s="412">
        <v>12</v>
      </c>
      <c r="AG62" s="489">
        <v>14</v>
      </c>
      <c r="AH62" s="485">
        <v>11</v>
      </c>
      <c r="AI62" s="477">
        <v>7</v>
      </c>
      <c r="AJ62" s="412">
        <v>2</v>
      </c>
      <c r="AK62" s="489">
        <v>9</v>
      </c>
      <c r="AL62" s="51"/>
      <c r="AM62" s="403">
        <v>-24</v>
      </c>
      <c r="AN62" s="410">
        <v>-29</v>
      </c>
      <c r="AO62" s="410">
        <v>-14</v>
      </c>
      <c r="AP62" s="410">
        <v>-13</v>
      </c>
      <c r="AQ62" s="410">
        <v>5</v>
      </c>
      <c r="AR62" s="410">
        <v>3</v>
      </c>
      <c r="AS62" s="410"/>
      <c r="AT62" s="410">
        <v>7</v>
      </c>
      <c r="AU62" s="410">
        <v>47</v>
      </c>
      <c r="AV62" s="410">
        <v>29</v>
      </c>
    </row>
    <row r="63" spans="1:48" x14ac:dyDescent="0.2">
      <c r="A63" s="307" t="s">
        <v>14</v>
      </c>
      <c r="B63" s="485">
        <v>-2</v>
      </c>
      <c r="C63" s="404">
        <v>-2</v>
      </c>
      <c r="D63" s="404">
        <v>-2</v>
      </c>
      <c r="E63" s="489">
        <v>-2</v>
      </c>
      <c r="F63" s="477">
        <v>-2</v>
      </c>
      <c r="G63" s="404">
        <v>-3</v>
      </c>
      <c r="H63" s="404">
        <v>-2</v>
      </c>
      <c r="I63" s="406">
        <v>-1</v>
      </c>
      <c r="J63" s="403">
        <v>-2</v>
      </c>
      <c r="K63" s="404">
        <v>-2</v>
      </c>
      <c r="L63" s="404">
        <v>-2</v>
      </c>
      <c r="M63" s="406">
        <v>-2</v>
      </c>
      <c r="N63" s="485">
        <v>-2</v>
      </c>
      <c r="O63" s="404">
        <v>-3</v>
      </c>
      <c r="P63" s="404">
        <v>-2</v>
      </c>
      <c r="Q63" s="406">
        <v>-2</v>
      </c>
      <c r="R63" s="485">
        <v>-2</v>
      </c>
      <c r="S63" s="404">
        <v>-2</v>
      </c>
      <c r="T63" s="404">
        <v>-2</v>
      </c>
      <c r="U63" s="406">
        <v>-2</v>
      </c>
      <c r="V63" s="485">
        <v>-2</v>
      </c>
      <c r="W63" s="477">
        <v>-3</v>
      </c>
      <c r="X63" s="412">
        <v>-2</v>
      </c>
      <c r="Y63" s="489">
        <v>-2</v>
      </c>
      <c r="Z63" s="485">
        <v>-2</v>
      </c>
      <c r="AA63" s="477">
        <v>-2</v>
      </c>
      <c r="AB63" s="412">
        <v>-1</v>
      </c>
      <c r="AC63" s="489">
        <v>-1</v>
      </c>
      <c r="AD63" s="485">
        <v>-1</v>
      </c>
      <c r="AE63" s="477">
        <v>-2</v>
      </c>
      <c r="AF63" s="412">
        <v>-1</v>
      </c>
      <c r="AG63" s="489">
        <v>-1</v>
      </c>
      <c r="AH63" s="485">
        <v>-1</v>
      </c>
      <c r="AI63" s="477">
        <v>-1</v>
      </c>
      <c r="AJ63" s="412">
        <v>-1</v>
      </c>
      <c r="AK63" s="489">
        <v>-1</v>
      </c>
      <c r="AL63" s="51"/>
      <c r="AM63" s="403">
        <v>-8</v>
      </c>
      <c r="AN63" s="410">
        <v>-8</v>
      </c>
      <c r="AO63" s="410">
        <v>-8</v>
      </c>
      <c r="AP63" s="410">
        <v>-9</v>
      </c>
      <c r="AQ63" s="410">
        <v>-8</v>
      </c>
      <c r="AR63" s="410">
        <v>-9</v>
      </c>
      <c r="AS63" s="410"/>
      <c r="AT63" s="410">
        <v>-6</v>
      </c>
      <c r="AU63" s="410">
        <v>-5</v>
      </c>
      <c r="AV63" s="410">
        <v>-4</v>
      </c>
    </row>
    <row r="64" spans="1:48" x14ac:dyDescent="0.2">
      <c r="A64" s="307" t="s">
        <v>15</v>
      </c>
      <c r="B64" s="485">
        <v>1</v>
      </c>
      <c r="C64" s="404">
        <v>-3</v>
      </c>
      <c r="D64" s="404">
        <v>-4</v>
      </c>
      <c r="E64" s="489">
        <v>-10</v>
      </c>
      <c r="F64" s="477">
        <v>-6</v>
      </c>
      <c r="G64" s="404">
        <v>-1</v>
      </c>
      <c r="H64" s="404">
        <v>-4</v>
      </c>
      <c r="I64" s="406">
        <v>1</v>
      </c>
      <c r="J64" s="403">
        <v>-2</v>
      </c>
      <c r="K64" s="404">
        <v>0</v>
      </c>
      <c r="L64" s="404">
        <v>-1</v>
      </c>
      <c r="M64" s="406">
        <v>-4</v>
      </c>
      <c r="N64" s="485">
        <v>0</v>
      </c>
      <c r="O64" s="404">
        <v>-2</v>
      </c>
      <c r="P64" s="404">
        <v>-1</v>
      </c>
      <c r="Q64" s="406">
        <v>0</v>
      </c>
      <c r="R64" s="485">
        <v>-16</v>
      </c>
      <c r="S64" s="404">
        <v>2</v>
      </c>
      <c r="T64" s="404">
        <v>1</v>
      </c>
      <c r="U64" s="406">
        <v>1</v>
      </c>
      <c r="V64" s="485">
        <v>0</v>
      </c>
      <c r="W64" s="477">
        <v>1</v>
      </c>
      <c r="X64" s="412">
        <v>0</v>
      </c>
      <c r="Y64" s="489">
        <v>-1</v>
      </c>
      <c r="Z64" s="485">
        <v>-1</v>
      </c>
      <c r="AA64" s="477">
        <v>0</v>
      </c>
      <c r="AB64" s="412">
        <v>-3</v>
      </c>
      <c r="AC64" s="489">
        <v>-1</v>
      </c>
      <c r="AD64" s="485">
        <v>-1</v>
      </c>
      <c r="AE64" s="477">
        <v>-1</v>
      </c>
      <c r="AF64" s="412">
        <v>-1</v>
      </c>
      <c r="AG64" s="489">
        <v>0</v>
      </c>
      <c r="AH64" s="485">
        <v>0</v>
      </c>
      <c r="AI64" s="477">
        <v>0</v>
      </c>
      <c r="AJ64" s="412">
        <v>0</v>
      </c>
      <c r="AK64" s="489">
        <v>0</v>
      </c>
      <c r="AL64" s="51"/>
      <c r="AM64" s="403">
        <v>-16</v>
      </c>
      <c r="AN64" s="410">
        <v>-10</v>
      </c>
      <c r="AO64" s="410">
        <v>-7</v>
      </c>
      <c r="AP64" s="410">
        <v>-3</v>
      </c>
      <c r="AQ64" s="410">
        <v>-12</v>
      </c>
      <c r="AR64" s="410">
        <v>0</v>
      </c>
      <c r="AS64" s="410"/>
      <c r="AT64" s="410">
        <v>-5</v>
      </c>
      <c r="AU64" s="410">
        <v>-3</v>
      </c>
      <c r="AV64" s="410">
        <v>0</v>
      </c>
    </row>
    <row r="65" spans="1:48" s="272" customFormat="1" x14ac:dyDescent="0.2">
      <c r="A65" s="307" t="s">
        <v>207</v>
      </c>
      <c r="B65" s="485">
        <v>0</v>
      </c>
      <c r="C65" s="404">
        <v>0</v>
      </c>
      <c r="D65" s="404">
        <v>0</v>
      </c>
      <c r="E65" s="489">
        <v>0</v>
      </c>
      <c r="F65" s="477">
        <v>0</v>
      </c>
      <c r="G65" s="404">
        <v>-2</v>
      </c>
      <c r="H65" s="404"/>
      <c r="I65" s="406"/>
      <c r="J65" s="403">
        <v>0</v>
      </c>
      <c r="K65" s="404">
        <v>0</v>
      </c>
      <c r="L65" s="404">
        <v>0</v>
      </c>
      <c r="M65" s="406">
        <v>0</v>
      </c>
      <c r="N65" s="485">
        <v>0</v>
      </c>
      <c r="O65" s="404">
        <v>0</v>
      </c>
      <c r="P65" s="404">
        <v>0</v>
      </c>
      <c r="Q65" s="406">
        <v>0</v>
      </c>
      <c r="R65" s="485">
        <v>0</v>
      </c>
      <c r="S65" s="679" t="s">
        <v>107</v>
      </c>
      <c r="T65" s="404">
        <v>0</v>
      </c>
      <c r="U65" s="406">
        <v>0</v>
      </c>
      <c r="V65" s="485">
        <v>0</v>
      </c>
      <c r="W65" s="477">
        <v>0</v>
      </c>
      <c r="X65" s="412">
        <v>0</v>
      </c>
      <c r="Y65" s="489">
        <v>0</v>
      </c>
      <c r="Z65" s="485">
        <v>-1</v>
      </c>
      <c r="AA65" s="477">
        <v>-1</v>
      </c>
      <c r="AB65" s="412">
        <v>0</v>
      </c>
      <c r="AC65" s="489">
        <v>-1</v>
      </c>
      <c r="AD65" s="485">
        <v>0</v>
      </c>
      <c r="AE65" s="477">
        <v>1</v>
      </c>
      <c r="AF65" s="412">
        <v>0</v>
      </c>
      <c r="AG65" s="489">
        <v>0</v>
      </c>
      <c r="AH65" s="485">
        <v>0</v>
      </c>
      <c r="AI65" s="477">
        <v>0</v>
      </c>
      <c r="AJ65" s="412">
        <v>-1</v>
      </c>
      <c r="AK65" s="489">
        <v>0</v>
      </c>
      <c r="AL65" s="51"/>
      <c r="AM65" s="403">
        <v>0</v>
      </c>
      <c r="AN65" s="410">
        <v>-2</v>
      </c>
      <c r="AO65" s="410">
        <v>0</v>
      </c>
      <c r="AP65" s="410">
        <v>0</v>
      </c>
      <c r="AQ65" s="410">
        <v>0</v>
      </c>
      <c r="AR65" s="410">
        <v>0</v>
      </c>
      <c r="AS65" s="410"/>
      <c r="AT65" s="410">
        <v>-3</v>
      </c>
      <c r="AU65" s="410">
        <v>1</v>
      </c>
      <c r="AV65" s="410">
        <v>-1</v>
      </c>
    </row>
    <row r="66" spans="1:48" s="272" customFormat="1" x14ac:dyDescent="0.2">
      <c r="A66" s="890" t="s">
        <v>246</v>
      </c>
      <c r="B66" s="485"/>
      <c r="C66" s="404"/>
      <c r="D66" s="404"/>
      <c r="E66" s="489"/>
      <c r="F66" s="477"/>
      <c r="G66" s="404"/>
      <c r="H66" s="404"/>
      <c r="I66" s="406"/>
      <c r="J66" s="403"/>
      <c r="K66" s="404"/>
      <c r="L66" s="404"/>
      <c r="M66" s="406"/>
      <c r="N66" s="485"/>
      <c r="O66" s="404"/>
      <c r="P66" s="404"/>
      <c r="Q66" s="406"/>
      <c r="R66" s="485">
        <v>0</v>
      </c>
      <c r="S66" s="679" t="s">
        <v>107</v>
      </c>
      <c r="T66" s="404">
        <v>0</v>
      </c>
      <c r="U66" s="406">
        <v>0</v>
      </c>
      <c r="V66" s="485">
        <v>0</v>
      </c>
      <c r="W66" s="679" t="s">
        <v>107</v>
      </c>
      <c r="X66" s="404">
        <v>0</v>
      </c>
      <c r="Y66" s="406">
        <v>0</v>
      </c>
      <c r="Z66" s="485">
        <v>0</v>
      </c>
      <c r="AA66" s="679" t="s">
        <v>107</v>
      </c>
      <c r="AB66" s="404">
        <v>0</v>
      </c>
      <c r="AC66" s="406">
        <v>0</v>
      </c>
      <c r="AD66" s="485">
        <v>0</v>
      </c>
      <c r="AE66" s="679" t="s">
        <v>107</v>
      </c>
      <c r="AF66" s="404">
        <v>0</v>
      </c>
      <c r="AG66" s="406">
        <v>0</v>
      </c>
      <c r="AH66" s="485">
        <v>0</v>
      </c>
      <c r="AI66" s="477">
        <v>-1</v>
      </c>
      <c r="AJ66" s="412">
        <v>-7</v>
      </c>
      <c r="AK66" s="489">
        <v>0</v>
      </c>
      <c r="AL66" s="51"/>
      <c r="AM66" s="403"/>
      <c r="AN66" s="410"/>
      <c r="AO66" s="410"/>
      <c r="AP66" s="410"/>
      <c r="AQ66" s="410"/>
      <c r="AR66" s="410"/>
      <c r="AS66" s="410"/>
      <c r="AT66" s="410"/>
      <c r="AU66" s="410"/>
      <c r="AV66" s="410">
        <v>-8</v>
      </c>
    </row>
    <row r="67" spans="1:48" x14ac:dyDescent="0.2">
      <c r="A67" s="890" t="s">
        <v>144</v>
      </c>
      <c r="B67" s="409">
        <v>-7</v>
      </c>
      <c r="C67" s="408">
        <v>-5</v>
      </c>
      <c r="D67" s="408">
        <v>-2</v>
      </c>
      <c r="E67" s="491">
        <v>-2</v>
      </c>
      <c r="F67" s="480">
        <v>-2</v>
      </c>
      <c r="G67" s="408">
        <v>-6</v>
      </c>
      <c r="H67" s="408">
        <v>-5</v>
      </c>
      <c r="I67" s="405">
        <v>-5</v>
      </c>
      <c r="J67" s="407">
        <v>-2</v>
      </c>
      <c r="K67" s="408">
        <v>-1</v>
      </c>
      <c r="L67" s="408">
        <v>-1</v>
      </c>
      <c r="M67" s="405">
        <v>-1</v>
      </c>
      <c r="N67" s="409">
        <v>-1</v>
      </c>
      <c r="O67" s="408">
        <v>-1</v>
      </c>
      <c r="P67" s="408">
        <v>-2</v>
      </c>
      <c r="Q67" s="405">
        <v>-1</v>
      </c>
      <c r="R67" s="409">
        <v>2</v>
      </c>
      <c r="S67" s="408">
        <v>-1</v>
      </c>
      <c r="T67" s="408">
        <v>0</v>
      </c>
      <c r="U67" s="405">
        <v>1</v>
      </c>
      <c r="V67" s="409">
        <v>0</v>
      </c>
      <c r="W67" s="480">
        <v>1</v>
      </c>
      <c r="X67" s="745">
        <v>3</v>
      </c>
      <c r="Y67" s="491">
        <v>2</v>
      </c>
      <c r="Z67" s="409">
        <v>0</v>
      </c>
      <c r="AA67" s="480">
        <v>4</v>
      </c>
      <c r="AB67" s="745">
        <v>0</v>
      </c>
      <c r="AC67" s="491">
        <v>1</v>
      </c>
      <c r="AD67" s="409">
        <v>0</v>
      </c>
      <c r="AE67" s="480">
        <v>0</v>
      </c>
      <c r="AF67" s="745">
        <v>0</v>
      </c>
      <c r="AG67" s="491">
        <v>0</v>
      </c>
      <c r="AH67" s="409">
        <v>0</v>
      </c>
      <c r="AI67" s="480">
        <v>0</v>
      </c>
      <c r="AJ67" s="745">
        <v>0</v>
      </c>
      <c r="AK67" s="491">
        <v>0</v>
      </c>
      <c r="AL67" s="51"/>
      <c r="AM67" s="407">
        <v>-16</v>
      </c>
      <c r="AN67" s="411">
        <v>-18</v>
      </c>
      <c r="AO67" s="411">
        <v>-5</v>
      </c>
      <c r="AP67" s="411">
        <v>-5</v>
      </c>
      <c r="AQ67" s="411">
        <v>2</v>
      </c>
      <c r="AR67" s="411">
        <v>6</v>
      </c>
      <c r="AS67" s="411"/>
      <c r="AT67" s="411">
        <v>5</v>
      </c>
      <c r="AU67" s="411">
        <v>0</v>
      </c>
      <c r="AV67" s="411">
        <v>0</v>
      </c>
    </row>
    <row r="68" spans="1:48" x14ac:dyDescent="0.2">
      <c r="A68" s="367" t="s">
        <v>192</v>
      </c>
      <c r="B68" s="485">
        <v>8</v>
      </c>
      <c r="C68" s="404">
        <v>7</v>
      </c>
      <c r="D68" s="404">
        <v>-4</v>
      </c>
      <c r="E68" s="489">
        <v>5</v>
      </c>
      <c r="F68" s="477">
        <v>1</v>
      </c>
      <c r="G68" s="404">
        <v>4</v>
      </c>
      <c r="H68" s="404">
        <v>5</v>
      </c>
      <c r="I68" s="406">
        <v>-1</v>
      </c>
      <c r="J68" s="403">
        <v>2</v>
      </c>
      <c r="K68" s="404">
        <v>4</v>
      </c>
      <c r="L68" s="404">
        <v>0</v>
      </c>
      <c r="M68" s="406">
        <v>0</v>
      </c>
      <c r="N68" s="485">
        <v>-1</v>
      </c>
      <c r="O68" s="404">
        <v>1</v>
      </c>
      <c r="P68" s="404">
        <v>1</v>
      </c>
      <c r="Q68" s="406">
        <v>3</v>
      </c>
      <c r="R68" s="485">
        <v>8</v>
      </c>
      <c r="S68" s="404">
        <v>3</v>
      </c>
      <c r="T68" s="404">
        <v>6</v>
      </c>
      <c r="U68" s="406">
        <v>6</v>
      </c>
      <c r="V68" s="485">
        <v>-1</v>
      </c>
      <c r="W68" s="477">
        <v>6</v>
      </c>
      <c r="X68" s="412">
        <v>5</v>
      </c>
      <c r="Y68" s="489">
        <v>-4</v>
      </c>
      <c r="Z68" s="485">
        <v>4</v>
      </c>
      <c r="AA68" s="477">
        <v>3</v>
      </c>
      <c r="AB68" s="412">
        <v>6</v>
      </c>
      <c r="AC68" s="489">
        <v>3</v>
      </c>
      <c r="AD68" s="485">
        <v>6</v>
      </c>
      <c r="AE68" s="477">
        <v>19</v>
      </c>
      <c r="AF68" s="412">
        <v>14</v>
      </c>
      <c r="AG68" s="489">
        <v>15</v>
      </c>
      <c r="AH68" s="485">
        <v>12</v>
      </c>
      <c r="AI68" s="477">
        <v>9</v>
      </c>
      <c r="AJ68" s="412">
        <v>11</v>
      </c>
      <c r="AK68" s="489">
        <v>10</v>
      </c>
      <c r="AL68" s="51"/>
      <c r="AM68" s="403">
        <v>16</v>
      </c>
      <c r="AN68" s="410">
        <v>9</v>
      </c>
      <c r="AO68" s="410">
        <v>6</v>
      </c>
      <c r="AP68" s="410">
        <v>4</v>
      </c>
      <c r="AQ68" s="410">
        <v>23</v>
      </c>
      <c r="AR68" s="410">
        <v>6</v>
      </c>
      <c r="AS68" s="410"/>
      <c r="AT68" s="410">
        <v>16</v>
      </c>
      <c r="AU68" s="410">
        <v>54</v>
      </c>
      <c r="AV68" s="410">
        <v>42</v>
      </c>
    </row>
    <row r="69" spans="1:48" ht="6" customHeight="1" x14ac:dyDescent="0.2">
      <c r="A69" s="372"/>
      <c r="B69" s="356"/>
      <c r="C69" s="389"/>
      <c r="D69" s="389"/>
      <c r="E69" s="488"/>
      <c r="F69" s="478"/>
      <c r="G69" s="389"/>
      <c r="H69" s="389"/>
      <c r="I69" s="387"/>
      <c r="J69" s="41"/>
      <c r="K69" s="389"/>
      <c r="L69" s="389"/>
      <c r="M69" s="387"/>
      <c r="N69" s="356"/>
      <c r="O69" s="389"/>
      <c r="P69" s="389"/>
      <c r="Q69" s="387"/>
      <c r="R69" s="356"/>
      <c r="S69" s="389"/>
      <c r="T69" s="389"/>
      <c r="U69" s="387"/>
      <c r="V69" s="356"/>
      <c r="W69" s="478"/>
      <c r="X69" s="179"/>
      <c r="Y69" s="488"/>
      <c r="Z69" s="356"/>
      <c r="AA69" s="478"/>
      <c r="AB69" s="179"/>
      <c r="AC69" s="488"/>
      <c r="AD69" s="356"/>
      <c r="AE69" s="478"/>
      <c r="AF69" s="179"/>
      <c r="AG69" s="488"/>
      <c r="AH69" s="356"/>
      <c r="AI69" s="478"/>
      <c r="AJ69" s="179"/>
      <c r="AK69" s="488"/>
      <c r="AL69" s="272"/>
      <c r="AM69" s="41"/>
      <c r="AN69" s="381"/>
      <c r="AO69" s="381"/>
      <c r="AP69" s="381"/>
      <c r="AQ69" s="381"/>
      <c r="AR69" s="381"/>
      <c r="AS69" s="381"/>
      <c r="AT69" s="381"/>
      <c r="AU69" s="381"/>
      <c r="AV69" s="381"/>
    </row>
    <row r="70" spans="1:48" x14ac:dyDescent="0.2">
      <c r="A70" s="373" t="s">
        <v>178</v>
      </c>
      <c r="B70" s="482">
        <v>0</v>
      </c>
      <c r="C70" s="388">
        <v>-1.6216216216216217E-2</v>
      </c>
      <c r="D70" s="388">
        <v>-6.8965517241379309E-2</v>
      </c>
      <c r="E70" s="487">
        <v>-6.9230769230769235E-2</v>
      </c>
      <c r="F70" s="476">
        <v>-9.4736842105263161E-2</v>
      </c>
      <c r="G70" s="388">
        <v>-9.1954022988505746E-2</v>
      </c>
      <c r="H70" s="388">
        <v>-7.4999999999999997E-2</v>
      </c>
      <c r="I70" s="386">
        <v>-9.5238095238095233E-2</v>
      </c>
      <c r="J70" s="384">
        <v>-6.8965517241379309E-2</v>
      </c>
      <c r="K70" s="388">
        <v>1.6129032258064516E-2</v>
      </c>
      <c r="L70" s="388">
        <v>-0.08</v>
      </c>
      <c r="M70" s="386">
        <v>-0.15909090909090909</v>
      </c>
      <c r="N70" s="482">
        <v>-0.13333333333333333</v>
      </c>
      <c r="O70" s="388">
        <v>-0.17241379310344829</v>
      </c>
      <c r="P70" s="388">
        <v>-0.1111111111111111</v>
      </c>
      <c r="Q70" s="386">
        <v>0</v>
      </c>
      <c r="R70" s="482">
        <v>-0.20512820512820512</v>
      </c>
      <c r="S70" s="388">
        <v>4.4444444444444446E-2</v>
      </c>
      <c r="T70" s="388">
        <v>0.11627906976744186</v>
      </c>
      <c r="U70" s="386">
        <v>0.16216216216216217</v>
      </c>
      <c r="V70" s="482">
        <v>-7.4999999999999997E-2</v>
      </c>
      <c r="W70" s="476">
        <v>0.13200000000000001</v>
      </c>
      <c r="X70" s="548">
        <v>0.182</v>
      </c>
      <c r="Y70" s="487">
        <v>-0.17199999999999999</v>
      </c>
      <c r="Z70" s="482">
        <v>0</v>
      </c>
      <c r="AA70" s="476">
        <v>8.3000000000000004E-2</v>
      </c>
      <c r="AB70" s="548">
        <v>0.04</v>
      </c>
      <c r="AC70" s="487">
        <v>1.7999999999999999E-2</v>
      </c>
      <c r="AD70" s="482">
        <v>4.9000000000000002E-2</v>
      </c>
      <c r="AE70" s="476">
        <f>+AE62/AE60</f>
        <v>0.16346153846153846</v>
      </c>
      <c r="AF70" s="476">
        <f>+AF62/AF60</f>
        <v>0.12121212121212122</v>
      </c>
      <c r="AG70" s="487">
        <v>0.13</v>
      </c>
      <c r="AH70" s="482">
        <v>0.107</v>
      </c>
      <c r="AI70" s="476">
        <v>7.1999999999999995E-2</v>
      </c>
      <c r="AJ70" s="476">
        <v>2.1000000000000001E-2</v>
      </c>
      <c r="AK70" s="487">
        <v>9.8901098901098897E-2</v>
      </c>
      <c r="AL70" s="272"/>
      <c r="AM70" s="384">
        <v>-3.8338658146964855E-2</v>
      </c>
      <c r="AN70" s="380">
        <v>-8.9230769230769225E-2</v>
      </c>
      <c r="AO70" s="380">
        <v>-6.5420560747663545E-2</v>
      </c>
      <c r="AP70" s="380">
        <v>-9.4890510948905105E-2</v>
      </c>
      <c r="AQ70" s="380">
        <v>3.048780487804878E-2</v>
      </c>
      <c r="AR70" s="380">
        <v>2.1000000000000001E-2</v>
      </c>
      <c r="AS70" s="380"/>
      <c r="AT70" s="380">
        <v>3.5999999999999997E-2</v>
      </c>
      <c r="AU70" s="380">
        <v>0.12</v>
      </c>
      <c r="AV70" s="380">
        <v>7.5324675324675322E-2</v>
      </c>
    </row>
    <row r="71" spans="1:48" x14ac:dyDescent="0.2">
      <c r="A71" s="373" t="s">
        <v>179</v>
      </c>
      <c r="B71" s="482">
        <v>5.8394160583941604E-2</v>
      </c>
      <c r="C71" s="388">
        <v>3.783783783783784E-2</v>
      </c>
      <c r="D71" s="388">
        <v>-2.2988505747126436E-2</v>
      </c>
      <c r="E71" s="487">
        <v>3.8461538461538464E-2</v>
      </c>
      <c r="F71" s="476">
        <v>1.0526315789473684E-2</v>
      </c>
      <c r="G71" s="388">
        <v>4.5977011494252873E-2</v>
      </c>
      <c r="H71" s="388">
        <v>6.25E-2</v>
      </c>
      <c r="I71" s="386">
        <v>-1.5873015873015872E-2</v>
      </c>
      <c r="J71" s="384">
        <v>3.4482758620689655E-2</v>
      </c>
      <c r="K71" s="388">
        <v>6.4516129032258063E-2</v>
      </c>
      <c r="L71" s="388">
        <v>0</v>
      </c>
      <c r="M71" s="386">
        <v>0</v>
      </c>
      <c r="N71" s="482">
        <v>-3.3333333333333333E-2</v>
      </c>
      <c r="O71" s="388">
        <v>3.4482758620689655E-2</v>
      </c>
      <c r="P71" s="388">
        <v>2.7777777777777776E-2</v>
      </c>
      <c r="Q71" s="386">
        <v>7.1428571428571425E-2</v>
      </c>
      <c r="R71" s="482">
        <v>0.20512820512820512</v>
      </c>
      <c r="S71" s="388">
        <v>6.6666666666666666E-2</v>
      </c>
      <c r="T71" s="388">
        <v>0.13953488372093023</v>
      </c>
      <c r="U71" s="386">
        <v>0.16216216216216217</v>
      </c>
      <c r="V71" s="482">
        <v>-2.5000000000000001E-2</v>
      </c>
      <c r="W71" s="476">
        <v>0.158</v>
      </c>
      <c r="X71" s="548">
        <v>0.152</v>
      </c>
      <c r="Y71" s="487">
        <v>-0.13800000000000001</v>
      </c>
      <c r="Z71" s="482">
        <v>0.10299999999999999</v>
      </c>
      <c r="AA71" s="476">
        <v>6.3E-2</v>
      </c>
      <c r="AB71" s="548">
        <v>0.12</v>
      </c>
      <c r="AC71" s="487">
        <v>5.5E-2</v>
      </c>
      <c r="AD71" s="482">
        <v>7.2999999999999995E-2</v>
      </c>
      <c r="AE71" s="476">
        <f>+AE68/AE60</f>
        <v>0.18269230769230768</v>
      </c>
      <c r="AF71" s="476">
        <f>+AF68/AF60</f>
        <v>0.14141414141414141</v>
      </c>
      <c r="AG71" s="487">
        <v>0.13900000000000001</v>
      </c>
      <c r="AH71" s="482">
        <v>0.11700000000000001</v>
      </c>
      <c r="AI71" s="476">
        <v>9.2999999999999999E-2</v>
      </c>
      <c r="AJ71" s="476">
        <v>0.11700000000000001</v>
      </c>
      <c r="AK71" s="487">
        <v>0.10989010989010989</v>
      </c>
      <c r="AL71" s="272"/>
      <c r="AM71" s="384">
        <v>2.5559105431309903E-2</v>
      </c>
      <c r="AN71" s="380">
        <v>2.7692307692307693E-2</v>
      </c>
      <c r="AO71" s="380">
        <v>2.8037383177570093E-2</v>
      </c>
      <c r="AP71" s="380">
        <v>2.9197080291970802E-2</v>
      </c>
      <c r="AQ71" s="380">
        <v>0.1402439024390244</v>
      </c>
      <c r="AR71" s="380">
        <v>4.2999999999999997E-2</v>
      </c>
      <c r="AS71" s="380"/>
      <c r="AT71" s="380">
        <v>8.3000000000000004E-2</v>
      </c>
      <c r="AU71" s="380">
        <v>0.13700000000000001</v>
      </c>
      <c r="AV71" s="380">
        <v>0.10909090909090909</v>
      </c>
    </row>
    <row r="72" spans="1:48" ht="6" customHeight="1" x14ac:dyDescent="0.2">
      <c r="A72" s="372"/>
      <c r="B72" s="356"/>
      <c r="C72" s="389"/>
      <c r="D72" s="389"/>
      <c r="E72" s="488"/>
      <c r="F72" s="478"/>
      <c r="G72" s="389"/>
      <c r="H72" s="389"/>
      <c r="I72" s="387"/>
      <c r="J72" s="41"/>
      <c r="K72" s="389"/>
      <c r="L72" s="389"/>
      <c r="M72" s="387"/>
      <c r="N72" s="356"/>
      <c r="O72" s="389"/>
      <c r="P72" s="389"/>
      <c r="Q72" s="387"/>
      <c r="R72" s="356"/>
      <c r="S72" s="389"/>
      <c r="T72" s="389"/>
      <c r="U72" s="387"/>
      <c r="V72" s="356"/>
      <c r="W72" s="478"/>
      <c r="X72" s="179"/>
      <c r="Y72" s="488"/>
      <c r="Z72" s="356"/>
      <c r="AA72" s="478"/>
      <c r="AB72" s="179"/>
      <c r="AC72" s="488"/>
      <c r="AD72" s="356"/>
      <c r="AE72" s="478"/>
      <c r="AF72" s="179"/>
      <c r="AG72" s="488"/>
      <c r="AH72" s="356"/>
      <c r="AI72" s="478"/>
      <c r="AJ72" s="179"/>
      <c r="AK72" s="488"/>
      <c r="AL72" s="272"/>
      <c r="AM72" s="41"/>
      <c r="AN72" s="381"/>
      <c r="AO72" s="381"/>
      <c r="AP72" s="381"/>
      <c r="AQ72" s="381"/>
      <c r="AR72" s="381"/>
      <c r="AS72" s="381"/>
      <c r="AT72" s="381"/>
      <c r="AU72" s="381"/>
      <c r="AV72" s="381"/>
    </row>
    <row r="73" spans="1:48" x14ac:dyDescent="0.2">
      <c r="A73" s="367" t="s">
        <v>193</v>
      </c>
      <c r="B73" s="485">
        <v>-43</v>
      </c>
      <c r="C73" s="404">
        <v>-35</v>
      </c>
      <c r="D73" s="404">
        <v>-49</v>
      </c>
      <c r="E73" s="489">
        <v>-54</v>
      </c>
      <c r="F73" s="477">
        <v>-49</v>
      </c>
      <c r="G73" s="404">
        <v>-27</v>
      </c>
      <c r="H73" s="404">
        <v>-22</v>
      </c>
      <c r="I73" s="406">
        <v>-33</v>
      </c>
      <c r="J73" s="403">
        <v>-26</v>
      </c>
      <c r="K73" s="404">
        <v>-24</v>
      </c>
      <c r="L73" s="404">
        <v>-32</v>
      </c>
      <c r="M73" s="406">
        <v>-74</v>
      </c>
      <c r="N73" s="485">
        <v>-15</v>
      </c>
      <c r="O73" s="404">
        <v>-17</v>
      </c>
      <c r="P73" s="404">
        <v>-37</v>
      </c>
      <c r="Q73" s="406">
        <v>-31</v>
      </c>
      <c r="R73" s="485">
        <v>-29</v>
      </c>
      <c r="S73" s="404">
        <v>-12</v>
      </c>
      <c r="T73" s="404">
        <v>-5</v>
      </c>
      <c r="U73" s="406">
        <v>-8</v>
      </c>
      <c r="V73" s="485">
        <v>-23</v>
      </c>
      <c r="W73" s="477">
        <v>-14</v>
      </c>
      <c r="X73" s="412">
        <v>-12</v>
      </c>
      <c r="Y73" s="489">
        <v>-85</v>
      </c>
      <c r="Z73" s="485">
        <v>-24</v>
      </c>
      <c r="AA73" s="477">
        <v>-22</v>
      </c>
      <c r="AB73" s="412">
        <v>-27</v>
      </c>
      <c r="AC73" s="489">
        <v>-43</v>
      </c>
      <c r="AD73" s="485">
        <v>1567</v>
      </c>
      <c r="AE73" s="477">
        <v>-44</v>
      </c>
      <c r="AF73" s="412">
        <v>-72</v>
      </c>
      <c r="AG73" s="489">
        <v>-36</v>
      </c>
      <c r="AH73" s="485">
        <v>-23</v>
      </c>
      <c r="AI73" s="477">
        <v>-23</v>
      </c>
      <c r="AJ73" s="412">
        <v>1971</v>
      </c>
      <c r="AK73" s="489">
        <v>-22</v>
      </c>
      <c r="AL73" s="51"/>
      <c r="AM73" s="403">
        <v>-181</v>
      </c>
      <c r="AN73" s="410">
        <v>-131</v>
      </c>
      <c r="AO73" s="410">
        <v>-156</v>
      </c>
      <c r="AP73" s="410">
        <v>-100</v>
      </c>
      <c r="AQ73" s="410">
        <v>-54</v>
      </c>
      <c r="AR73" s="410">
        <v>-134</v>
      </c>
      <c r="AS73" s="410"/>
      <c r="AT73" s="410">
        <v>-116</v>
      </c>
      <c r="AU73" s="410">
        <v>1415</v>
      </c>
      <c r="AV73" s="410">
        <v>1903</v>
      </c>
    </row>
    <row r="74" spans="1:48" x14ac:dyDescent="0.2">
      <c r="A74" s="307" t="s">
        <v>14</v>
      </c>
      <c r="B74" s="485">
        <v>-6</v>
      </c>
      <c r="C74" s="404">
        <v>-7</v>
      </c>
      <c r="D74" s="404">
        <v>-9</v>
      </c>
      <c r="E74" s="489">
        <v>-4</v>
      </c>
      <c r="F74" s="477">
        <v>-7</v>
      </c>
      <c r="G74" s="404">
        <v>-7</v>
      </c>
      <c r="H74" s="404">
        <v>-6</v>
      </c>
      <c r="I74" s="406">
        <v>-6</v>
      </c>
      <c r="J74" s="403">
        <v>-6</v>
      </c>
      <c r="K74" s="404">
        <v>-6</v>
      </c>
      <c r="L74" s="404">
        <v>-5</v>
      </c>
      <c r="M74" s="406">
        <v>-6</v>
      </c>
      <c r="N74" s="485">
        <v>-6</v>
      </c>
      <c r="O74" s="404">
        <v>-6</v>
      </c>
      <c r="P74" s="404">
        <v>-6</v>
      </c>
      <c r="Q74" s="406">
        <v>-6</v>
      </c>
      <c r="R74" s="485">
        <v>-7</v>
      </c>
      <c r="S74" s="404">
        <v>-7</v>
      </c>
      <c r="T74" s="404">
        <v>-5</v>
      </c>
      <c r="U74" s="406">
        <v>-6</v>
      </c>
      <c r="V74" s="485">
        <v>-5</v>
      </c>
      <c r="W74" s="477">
        <v>-6</v>
      </c>
      <c r="X74" s="412">
        <v>-6</v>
      </c>
      <c r="Y74" s="489">
        <v>-5</v>
      </c>
      <c r="Z74" s="485">
        <v>-5</v>
      </c>
      <c r="AA74" s="477">
        <v>-5</v>
      </c>
      <c r="AB74" s="412">
        <v>-4</v>
      </c>
      <c r="AC74" s="489">
        <v>-2</v>
      </c>
      <c r="AD74" s="485">
        <v>-1</v>
      </c>
      <c r="AE74" s="477">
        <v>-2</v>
      </c>
      <c r="AF74" s="412">
        <v>-1</v>
      </c>
      <c r="AG74" s="489">
        <v>-1</v>
      </c>
      <c r="AH74" s="485">
        <v>-1</v>
      </c>
      <c r="AI74" s="477">
        <v>-1</v>
      </c>
      <c r="AJ74" s="412">
        <v>-1</v>
      </c>
      <c r="AK74" s="489">
        <v>-1</v>
      </c>
      <c r="AL74" s="51"/>
      <c r="AM74" s="403">
        <v>-26</v>
      </c>
      <c r="AN74" s="410">
        <v>-26</v>
      </c>
      <c r="AO74" s="410">
        <v>-23</v>
      </c>
      <c r="AP74" s="410">
        <v>-24</v>
      </c>
      <c r="AQ74" s="410">
        <v>-25</v>
      </c>
      <c r="AR74" s="410">
        <v>-22</v>
      </c>
      <c r="AS74" s="410"/>
      <c r="AT74" s="410">
        <v>-16</v>
      </c>
      <c r="AU74" s="410">
        <v>-5</v>
      </c>
      <c r="AV74" s="410">
        <v>-4</v>
      </c>
    </row>
    <row r="75" spans="1:48" x14ac:dyDescent="0.2">
      <c r="A75" s="307" t="s">
        <v>15</v>
      </c>
      <c r="B75" s="485">
        <v>-11</v>
      </c>
      <c r="C75" s="404">
        <v>6</v>
      </c>
      <c r="D75" s="404">
        <v>-4</v>
      </c>
      <c r="E75" s="489">
        <v>-28</v>
      </c>
      <c r="F75" s="477">
        <v>-8</v>
      </c>
      <c r="G75" s="404">
        <v>-2</v>
      </c>
      <c r="H75" s="404">
        <v>-6</v>
      </c>
      <c r="I75" s="406">
        <v>-16</v>
      </c>
      <c r="J75" s="403">
        <v>-8</v>
      </c>
      <c r="K75" s="404">
        <v>-2</v>
      </c>
      <c r="L75" s="404">
        <v>-5</v>
      </c>
      <c r="M75" s="406">
        <v>-53</v>
      </c>
      <c r="N75" s="485">
        <v>-2</v>
      </c>
      <c r="O75" s="404">
        <v>2</v>
      </c>
      <c r="P75" s="404">
        <v>-17</v>
      </c>
      <c r="Q75" s="406">
        <v>-3</v>
      </c>
      <c r="R75" s="485">
        <v>-16</v>
      </c>
      <c r="S75" s="404">
        <v>2</v>
      </c>
      <c r="T75" s="404">
        <v>1</v>
      </c>
      <c r="U75" s="406">
        <v>-4</v>
      </c>
      <c r="V75" s="485">
        <v>-1</v>
      </c>
      <c r="W75" s="477">
        <v>-2</v>
      </c>
      <c r="X75" s="412">
        <v>-1</v>
      </c>
      <c r="Y75" s="489">
        <v>-40</v>
      </c>
      <c r="Z75" s="485">
        <v>-5</v>
      </c>
      <c r="AA75" s="477">
        <v>-1</v>
      </c>
      <c r="AB75" s="412">
        <v>-3</v>
      </c>
      <c r="AC75" s="1027">
        <v>-6</v>
      </c>
      <c r="AD75" s="485">
        <v>-1</v>
      </c>
      <c r="AE75" s="477">
        <v>-2</v>
      </c>
      <c r="AF75" s="412">
        <v>-7</v>
      </c>
      <c r="AG75" s="1027">
        <v>0</v>
      </c>
      <c r="AH75" s="485">
        <v>-1</v>
      </c>
      <c r="AI75" s="477">
        <v>1</v>
      </c>
      <c r="AJ75" s="412">
        <v>-1</v>
      </c>
      <c r="AK75" s="1027">
        <v>-1</v>
      </c>
      <c r="AL75" s="505"/>
      <c r="AM75" s="1028">
        <v>-37</v>
      </c>
      <c r="AN75" s="1029">
        <v>-32</v>
      </c>
      <c r="AO75" s="1029">
        <v>-68</v>
      </c>
      <c r="AP75" s="1029">
        <v>-20</v>
      </c>
      <c r="AQ75" s="1029">
        <v>-17</v>
      </c>
      <c r="AR75" s="1029">
        <v>-44</v>
      </c>
      <c r="AS75" s="1029"/>
      <c r="AT75" s="1029">
        <v>-15</v>
      </c>
      <c r="AU75" s="1029">
        <v>-10</v>
      </c>
      <c r="AV75" s="1029">
        <v>-2</v>
      </c>
    </row>
    <row r="76" spans="1:48" s="272" customFormat="1" x14ac:dyDescent="0.2">
      <c r="A76" s="307" t="s">
        <v>207</v>
      </c>
      <c r="B76" s="485">
        <v>0</v>
      </c>
      <c r="C76" s="404">
        <v>-1</v>
      </c>
      <c r="D76" s="404">
        <v>0</v>
      </c>
      <c r="E76" s="489">
        <v>8</v>
      </c>
      <c r="F76" s="477">
        <v>-8</v>
      </c>
      <c r="G76" s="404">
        <v>-2</v>
      </c>
      <c r="H76" s="404">
        <v>0</v>
      </c>
      <c r="I76" s="406">
        <v>0</v>
      </c>
      <c r="J76" s="403">
        <v>0</v>
      </c>
      <c r="K76" s="404">
        <v>-3</v>
      </c>
      <c r="L76" s="404">
        <v>-1</v>
      </c>
      <c r="M76" s="406">
        <v>0</v>
      </c>
      <c r="N76" s="485">
        <v>-1</v>
      </c>
      <c r="O76" s="404">
        <v>0</v>
      </c>
      <c r="P76" s="404">
        <v>0</v>
      </c>
      <c r="Q76" s="406">
        <v>0</v>
      </c>
      <c r="R76" s="485">
        <v>0</v>
      </c>
      <c r="S76" s="679" t="s">
        <v>107</v>
      </c>
      <c r="T76" s="404">
        <v>0</v>
      </c>
      <c r="U76" s="406">
        <v>0</v>
      </c>
      <c r="V76" s="485">
        <v>0</v>
      </c>
      <c r="W76" s="477">
        <v>0</v>
      </c>
      <c r="X76" s="412">
        <v>0</v>
      </c>
      <c r="Y76" s="489">
        <v>-1</v>
      </c>
      <c r="Z76" s="485">
        <v>0</v>
      </c>
      <c r="AA76" s="477">
        <v>-1</v>
      </c>
      <c r="AB76" s="412">
        <v>-1</v>
      </c>
      <c r="AC76" s="1027">
        <v>0</v>
      </c>
      <c r="AD76" s="485">
        <v>1</v>
      </c>
      <c r="AE76" s="477">
        <v>0</v>
      </c>
      <c r="AF76" s="412">
        <v>-1</v>
      </c>
      <c r="AG76" s="1027">
        <v>-1</v>
      </c>
      <c r="AH76" s="485">
        <v>0</v>
      </c>
      <c r="AI76" s="477">
        <v>-1</v>
      </c>
      <c r="AJ76" s="412">
        <v>-1</v>
      </c>
      <c r="AK76" s="1027">
        <v>0</v>
      </c>
      <c r="AL76" s="505"/>
      <c r="AM76" s="1028">
        <v>7</v>
      </c>
      <c r="AN76" s="1029">
        <v>-10</v>
      </c>
      <c r="AO76" s="1029">
        <v>-4</v>
      </c>
      <c r="AP76" s="1029">
        <v>-1</v>
      </c>
      <c r="AQ76" s="1029">
        <v>0</v>
      </c>
      <c r="AR76" s="1029">
        <v>-1</v>
      </c>
      <c r="AS76" s="1029"/>
      <c r="AT76" s="1029">
        <v>-2</v>
      </c>
      <c r="AU76" s="1029">
        <v>-1</v>
      </c>
      <c r="AV76" s="1029">
        <v>-2</v>
      </c>
    </row>
    <row r="77" spans="1:48" s="272" customFormat="1" x14ac:dyDescent="0.2">
      <c r="A77" s="890" t="s">
        <v>246</v>
      </c>
      <c r="B77" s="485">
        <v>0</v>
      </c>
      <c r="C77" s="404">
        <v>0</v>
      </c>
      <c r="D77" s="404">
        <v>0</v>
      </c>
      <c r="E77" s="489">
        <v>0</v>
      </c>
      <c r="F77" s="477">
        <v>0</v>
      </c>
      <c r="G77" s="404">
        <v>0</v>
      </c>
      <c r="H77" s="404">
        <v>0</v>
      </c>
      <c r="I77" s="406">
        <v>0</v>
      </c>
      <c r="J77" s="403">
        <v>0</v>
      </c>
      <c r="K77" s="404">
        <v>0</v>
      </c>
      <c r="L77" s="404">
        <v>0</v>
      </c>
      <c r="M77" s="406">
        <v>0</v>
      </c>
      <c r="N77" s="485">
        <v>0</v>
      </c>
      <c r="O77" s="404">
        <v>0</v>
      </c>
      <c r="P77" s="404">
        <v>0</v>
      </c>
      <c r="Q77" s="406">
        <v>0</v>
      </c>
      <c r="R77" s="485">
        <v>0</v>
      </c>
      <c r="S77" s="679">
        <v>0</v>
      </c>
      <c r="T77" s="404">
        <v>0</v>
      </c>
      <c r="U77" s="406">
        <v>0</v>
      </c>
      <c r="V77" s="888">
        <v>-8</v>
      </c>
      <c r="W77" s="889">
        <v>-4</v>
      </c>
      <c r="X77" s="412">
        <v>-3</v>
      </c>
      <c r="Y77" s="489">
        <v>-27</v>
      </c>
      <c r="Z77" s="888">
        <v>-5</v>
      </c>
      <c r="AA77" s="889">
        <v>-11</v>
      </c>
      <c r="AB77" s="412">
        <v>-14</v>
      </c>
      <c r="AC77" s="1027">
        <v>-37</v>
      </c>
      <c r="AD77" s="888">
        <v>-28</v>
      </c>
      <c r="AE77" s="889">
        <v>-33</v>
      </c>
      <c r="AF77" s="412">
        <v>-39</v>
      </c>
      <c r="AG77" s="1027">
        <v>-29</v>
      </c>
      <c r="AH77" s="888">
        <v>-23</v>
      </c>
      <c r="AI77" s="889">
        <v>-18</v>
      </c>
      <c r="AJ77" s="412">
        <v>1937</v>
      </c>
      <c r="AK77" s="1027">
        <v>-8</v>
      </c>
      <c r="AL77" s="505"/>
      <c r="AM77" s="1028">
        <v>0</v>
      </c>
      <c r="AN77" s="1029">
        <v>0</v>
      </c>
      <c r="AO77" s="1029">
        <v>0</v>
      </c>
      <c r="AP77" s="1029">
        <v>0</v>
      </c>
      <c r="AQ77" s="1029">
        <v>0</v>
      </c>
      <c r="AR77" s="1029">
        <v>-42</v>
      </c>
      <c r="AS77" s="1029"/>
      <c r="AT77" s="1029">
        <v>-67</v>
      </c>
      <c r="AU77" s="1029">
        <v>-129</v>
      </c>
      <c r="AV77" s="1029">
        <v>1888</v>
      </c>
    </row>
    <row r="78" spans="1:48" x14ac:dyDescent="0.2">
      <c r="A78" s="890" t="s">
        <v>144</v>
      </c>
      <c r="B78" s="409">
        <v>-17</v>
      </c>
      <c r="C78" s="408">
        <v>-18</v>
      </c>
      <c r="D78" s="408">
        <v>-7</v>
      </c>
      <c r="E78" s="491">
        <v>-18</v>
      </c>
      <c r="F78" s="480">
        <v>-25</v>
      </c>
      <c r="G78" s="408">
        <v>-15</v>
      </c>
      <c r="H78" s="408">
        <v>-13</v>
      </c>
      <c r="I78" s="405">
        <v>-8</v>
      </c>
      <c r="J78" s="407">
        <v>-7</v>
      </c>
      <c r="K78" s="408">
        <v>-6</v>
      </c>
      <c r="L78" s="408">
        <v>-13</v>
      </c>
      <c r="M78" s="405">
        <v>-8</v>
      </c>
      <c r="N78" s="409">
        <v>-4</v>
      </c>
      <c r="O78" s="408">
        <v>-5</v>
      </c>
      <c r="P78" s="408">
        <v>-5</v>
      </c>
      <c r="Q78" s="405">
        <v>-8</v>
      </c>
      <c r="R78" s="409">
        <v>-5</v>
      </c>
      <c r="S78" s="408">
        <v>-3</v>
      </c>
      <c r="T78" s="408">
        <v>1</v>
      </c>
      <c r="U78" s="405">
        <v>3</v>
      </c>
      <c r="V78" s="409">
        <v>-1</v>
      </c>
      <c r="W78" s="480">
        <v>2</v>
      </c>
      <c r="X78" s="745">
        <v>0</v>
      </c>
      <c r="Y78" s="491">
        <v>0</v>
      </c>
      <c r="Z78" s="409">
        <v>-2</v>
      </c>
      <c r="AA78" s="480">
        <v>3</v>
      </c>
      <c r="AB78" s="745">
        <v>-2</v>
      </c>
      <c r="AC78" s="1030">
        <v>1</v>
      </c>
      <c r="AD78" s="409">
        <v>1596</v>
      </c>
      <c r="AE78" s="480">
        <v>-16</v>
      </c>
      <c r="AF78" s="745">
        <v>-29</v>
      </c>
      <c r="AG78" s="1030">
        <v>-12</v>
      </c>
      <c r="AH78" s="409">
        <v>-1</v>
      </c>
      <c r="AI78" s="480">
        <v>-4</v>
      </c>
      <c r="AJ78" s="745">
        <v>36</v>
      </c>
      <c r="AK78" s="1030">
        <v>-13</v>
      </c>
      <c r="AL78" s="505"/>
      <c r="AM78" s="1031">
        <v>-60</v>
      </c>
      <c r="AN78" s="1032">
        <v>-61</v>
      </c>
      <c r="AO78" s="1032">
        <v>-34</v>
      </c>
      <c r="AP78" s="1032">
        <v>-22</v>
      </c>
      <c r="AQ78" s="1032">
        <v>-4</v>
      </c>
      <c r="AR78" s="1032">
        <v>1</v>
      </c>
      <c r="AS78" s="1032"/>
      <c r="AT78" s="1032">
        <v>0</v>
      </c>
      <c r="AU78" s="1032">
        <v>1539</v>
      </c>
      <c r="AV78" s="1032">
        <v>18</v>
      </c>
    </row>
    <row r="79" spans="1:48" x14ac:dyDescent="0.2">
      <c r="A79" s="367" t="s">
        <v>194</v>
      </c>
      <c r="B79" s="485">
        <v>-9</v>
      </c>
      <c r="C79" s="404">
        <v>-15</v>
      </c>
      <c r="D79" s="404">
        <v>-29</v>
      </c>
      <c r="E79" s="489">
        <v>-12</v>
      </c>
      <c r="F79" s="477">
        <v>-1</v>
      </c>
      <c r="G79" s="404">
        <v>-1</v>
      </c>
      <c r="H79" s="404">
        <v>3</v>
      </c>
      <c r="I79" s="406">
        <v>-3</v>
      </c>
      <c r="J79" s="403">
        <v>-5</v>
      </c>
      <c r="K79" s="404">
        <v>-7</v>
      </c>
      <c r="L79" s="404">
        <v>-8</v>
      </c>
      <c r="M79" s="406">
        <v>-7</v>
      </c>
      <c r="N79" s="485">
        <v>-2</v>
      </c>
      <c r="O79" s="404">
        <v>-8</v>
      </c>
      <c r="P79" s="404">
        <v>-9</v>
      </c>
      <c r="Q79" s="406">
        <v>-14</v>
      </c>
      <c r="R79" s="485">
        <v>-1</v>
      </c>
      <c r="S79" s="404">
        <v>-4</v>
      </c>
      <c r="T79" s="404">
        <v>-2</v>
      </c>
      <c r="U79" s="406">
        <v>-1</v>
      </c>
      <c r="V79" s="485">
        <v>-8</v>
      </c>
      <c r="W79" s="477">
        <v>-4</v>
      </c>
      <c r="X79" s="412">
        <v>-2</v>
      </c>
      <c r="Y79" s="489">
        <v>-12</v>
      </c>
      <c r="Z79" s="485">
        <v>-7</v>
      </c>
      <c r="AA79" s="477">
        <v>-7</v>
      </c>
      <c r="AB79" s="412">
        <v>-3</v>
      </c>
      <c r="AC79" s="489">
        <v>1</v>
      </c>
      <c r="AD79" s="485">
        <v>0</v>
      </c>
      <c r="AE79" s="477">
        <v>9</v>
      </c>
      <c r="AF79" s="412">
        <v>5</v>
      </c>
      <c r="AG79" s="489">
        <v>7</v>
      </c>
      <c r="AH79" s="485">
        <v>3</v>
      </c>
      <c r="AI79" s="477">
        <v>0</v>
      </c>
      <c r="AJ79" s="412">
        <v>1</v>
      </c>
      <c r="AK79" s="489">
        <v>1</v>
      </c>
      <c r="AL79" s="51"/>
      <c r="AM79" s="403">
        <v>-65</v>
      </c>
      <c r="AN79" s="410">
        <v>-2</v>
      </c>
      <c r="AO79" s="410">
        <v>-27</v>
      </c>
      <c r="AP79" s="410">
        <v>-33</v>
      </c>
      <c r="AQ79" s="410">
        <v>-8</v>
      </c>
      <c r="AR79" s="410">
        <v>-26</v>
      </c>
      <c r="AS79" s="410"/>
      <c r="AT79" s="410">
        <v>-16</v>
      </c>
      <c r="AU79" s="410">
        <v>21</v>
      </c>
      <c r="AV79" s="410">
        <v>5</v>
      </c>
    </row>
    <row r="80" spans="1:48" ht="6" customHeight="1" x14ac:dyDescent="0.2">
      <c r="A80" s="372"/>
      <c r="B80" s="356"/>
      <c r="C80" s="389"/>
      <c r="D80" s="389"/>
      <c r="E80" s="488"/>
      <c r="F80" s="478"/>
      <c r="G80" s="389"/>
      <c r="H80" s="389"/>
      <c r="I80" s="387"/>
      <c r="J80" s="41"/>
      <c r="K80" s="389"/>
      <c r="L80" s="389"/>
      <c r="M80" s="387"/>
      <c r="N80" s="356"/>
      <c r="O80" s="389"/>
      <c r="P80" s="389"/>
      <c r="Q80" s="387"/>
      <c r="R80" s="356"/>
      <c r="S80" s="389"/>
      <c r="T80" s="389"/>
      <c r="U80" s="387"/>
      <c r="V80" s="356"/>
      <c r="W80" s="478"/>
      <c r="X80" s="179"/>
      <c r="Y80" s="488"/>
      <c r="Z80" s="356"/>
      <c r="AA80" s="478"/>
      <c r="AB80" s="179"/>
      <c r="AC80" s="488"/>
      <c r="AD80" s="356"/>
      <c r="AE80" s="478"/>
      <c r="AF80" s="179"/>
      <c r="AG80" s="488"/>
      <c r="AH80" s="356"/>
      <c r="AI80" s="478"/>
      <c r="AJ80" s="179"/>
      <c r="AK80" s="488"/>
      <c r="AL80" s="272"/>
      <c r="AM80" s="41"/>
      <c r="AN80" s="381"/>
      <c r="AO80" s="381"/>
      <c r="AP80" s="381"/>
      <c r="AQ80" s="381"/>
      <c r="AR80" s="381"/>
      <c r="AS80" s="381"/>
      <c r="AT80" s="381"/>
      <c r="AU80" s="381"/>
      <c r="AV80" s="381"/>
    </row>
    <row r="81" spans="1:48" x14ac:dyDescent="0.2">
      <c r="A81" s="373" t="s">
        <v>180</v>
      </c>
      <c r="B81" s="482">
        <v>-0.31386861313868614</v>
      </c>
      <c r="C81" s="388">
        <v>-0.1891891891891892</v>
      </c>
      <c r="D81" s="388">
        <v>-0.28160919540229884</v>
      </c>
      <c r="E81" s="487">
        <v>-0.41538461538461541</v>
      </c>
      <c r="F81" s="476">
        <v>-0.51578947368421058</v>
      </c>
      <c r="G81" s="388">
        <v>-0.31034482758620691</v>
      </c>
      <c r="H81" s="388">
        <v>-0.27500000000000002</v>
      </c>
      <c r="I81" s="386">
        <v>-0.52380952380952384</v>
      </c>
      <c r="J81" s="384">
        <v>-0.44827586206896552</v>
      </c>
      <c r="K81" s="388">
        <v>-0.38709677419354838</v>
      </c>
      <c r="L81" s="388">
        <v>-0.64</v>
      </c>
      <c r="M81" s="386">
        <v>-1.6818181818181819</v>
      </c>
      <c r="N81" s="482">
        <v>-0.5</v>
      </c>
      <c r="O81" s="388">
        <v>-0.58620689655172409</v>
      </c>
      <c r="P81" s="388">
        <v>-1.0277777777777777</v>
      </c>
      <c r="Q81" s="386">
        <v>-0.73809523809523814</v>
      </c>
      <c r="R81" s="482">
        <v>-0.74358974358974361</v>
      </c>
      <c r="S81" s="388">
        <v>-0.26666666666666666</v>
      </c>
      <c r="T81" s="388">
        <v>-0.11627906976744186</v>
      </c>
      <c r="U81" s="386">
        <v>-0.21621621621621623</v>
      </c>
      <c r="V81" s="482">
        <v>-0.57499999999999996</v>
      </c>
      <c r="W81" s="476">
        <v>-0.36799999999999999</v>
      </c>
      <c r="X81" s="548">
        <v>-0.36399999999999999</v>
      </c>
      <c r="Y81" s="487">
        <v>-2.931</v>
      </c>
      <c r="Z81" s="482">
        <v>-0.61499999999999999</v>
      </c>
      <c r="AA81" s="476">
        <v>-0.45800000000000002</v>
      </c>
      <c r="AB81" s="548">
        <v>-0.54</v>
      </c>
      <c r="AC81" s="487">
        <v>-0.78200000000000003</v>
      </c>
      <c r="AD81" s="482">
        <v>19.11</v>
      </c>
      <c r="AE81" s="476">
        <f>+AE73/AE60</f>
        <v>-0.42307692307692307</v>
      </c>
      <c r="AF81" s="476">
        <f>+AF73/AF60</f>
        <v>-0.72727272727272729</v>
      </c>
      <c r="AG81" s="487">
        <v>-0.33300000000000002</v>
      </c>
      <c r="AH81" s="482">
        <v>-0.223</v>
      </c>
      <c r="AI81" s="476">
        <v>-0.23699999999999999</v>
      </c>
      <c r="AJ81" s="476">
        <v>20.968</v>
      </c>
      <c r="AK81" s="487">
        <v>-0.24175824175824176</v>
      </c>
      <c r="AL81" s="272"/>
      <c r="AM81" s="384">
        <v>-0.28913738019169327</v>
      </c>
      <c r="AN81" s="380">
        <v>-0.40307692307692305</v>
      </c>
      <c r="AO81" s="380">
        <v>-0.7289719626168224</v>
      </c>
      <c r="AP81" s="380">
        <v>-0.72992700729927007</v>
      </c>
      <c r="AQ81" s="380">
        <v>-0.32926829268292684</v>
      </c>
      <c r="AR81" s="380">
        <v>-0.95699999999999996</v>
      </c>
      <c r="AS81" s="380"/>
      <c r="AT81" s="380">
        <v>-0.60399999999999998</v>
      </c>
      <c r="AU81" s="380">
        <v>3.601</v>
      </c>
      <c r="AV81" s="380">
        <v>4.9428571428571431</v>
      </c>
    </row>
    <row r="82" spans="1:48" x14ac:dyDescent="0.2">
      <c r="A82" s="374" t="s">
        <v>181</v>
      </c>
      <c r="B82" s="484">
        <v>-6.569343065693431E-2</v>
      </c>
      <c r="C82" s="395">
        <v>-8.1081081081081086E-2</v>
      </c>
      <c r="D82" s="395">
        <v>-0.16666666666666666</v>
      </c>
      <c r="E82" s="490">
        <v>-9.2307692307692313E-2</v>
      </c>
      <c r="F82" s="479">
        <v>-1.0526315789473684E-2</v>
      </c>
      <c r="G82" s="395">
        <v>-1.1494252873563218E-2</v>
      </c>
      <c r="H82" s="395">
        <v>3.7499999999999999E-2</v>
      </c>
      <c r="I82" s="396">
        <v>-4.7619047619047616E-2</v>
      </c>
      <c r="J82" s="394">
        <v>-8.6206896551724144E-2</v>
      </c>
      <c r="K82" s="395">
        <v>-0.11290322580645161</v>
      </c>
      <c r="L82" s="395">
        <v>-0.16</v>
      </c>
      <c r="M82" s="396">
        <v>-0.15909090909090909</v>
      </c>
      <c r="N82" s="484">
        <v>-6.6666666666666666E-2</v>
      </c>
      <c r="O82" s="395">
        <v>-0.27586206896551724</v>
      </c>
      <c r="P82" s="395">
        <v>-0.25</v>
      </c>
      <c r="Q82" s="396">
        <v>-0.33333333333333331</v>
      </c>
      <c r="R82" s="484">
        <v>-2.564102564102564E-2</v>
      </c>
      <c r="S82" s="395">
        <v>-8.8888888888888892E-2</v>
      </c>
      <c r="T82" s="395">
        <v>-4.6511627906976744E-2</v>
      </c>
      <c r="U82" s="396">
        <v>-2.7027027027027029E-2</v>
      </c>
      <c r="V82" s="484">
        <v>-0.2</v>
      </c>
      <c r="W82" s="479">
        <v>-0.105</v>
      </c>
      <c r="X82" s="744">
        <v>-6.0999999999999999E-2</v>
      </c>
      <c r="Y82" s="490">
        <v>-0.41399999999999998</v>
      </c>
      <c r="Z82" s="484">
        <v>-0.17899999999999999</v>
      </c>
      <c r="AA82" s="479">
        <v>-0.14599999999999999</v>
      </c>
      <c r="AB82" s="744">
        <v>-0.06</v>
      </c>
      <c r="AC82" s="490">
        <v>1.7999999999999999E-2</v>
      </c>
      <c r="AD82" s="484">
        <v>0</v>
      </c>
      <c r="AE82" s="479">
        <f>+AE79/AE60</f>
        <v>8.6538461538461536E-2</v>
      </c>
      <c r="AF82" s="479">
        <f>+AF79/AF60</f>
        <v>5.0505050505050504E-2</v>
      </c>
      <c r="AG82" s="490">
        <v>6.5000000000000002E-2</v>
      </c>
      <c r="AH82" s="484">
        <v>2.9000000000000001E-2</v>
      </c>
      <c r="AI82" s="479">
        <v>0</v>
      </c>
      <c r="AJ82" s="479">
        <v>1.0999999999999999E-2</v>
      </c>
      <c r="AK82" s="490">
        <v>1.098901098901099E-2</v>
      </c>
      <c r="AL82" s="272"/>
      <c r="AM82" s="394">
        <v>-0.10383386581469649</v>
      </c>
      <c r="AN82" s="397">
        <v>-6.1538461538461538E-3</v>
      </c>
      <c r="AO82" s="397">
        <v>-0.12616822429906541</v>
      </c>
      <c r="AP82" s="397">
        <v>-0.24087591240875914</v>
      </c>
      <c r="AQ82" s="397">
        <v>-4.878048780487805E-2</v>
      </c>
      <c r="AR82" s="397">
        <v>-0.186</v>
      </c>
      <c r="AS82" s="397"/>
      <c r="AT82" s="397">
        <v>-8.3000000000000004E-2</v>
      </c>
      <c r="AU82" s="397">
        <v>5.2999999999999999E-2</v>
      </c>
      <c r="AV82" s="397">
        <v>1.2987012987012988E-2</v>
      </c>
    </row>
    <row r="83" spans="1:48" ht="6" customHeight="1" x14ac:dyDescent="0.2">
      <c r="B83" s="356"/>
      <c r="C83" s="389"/>
      <c r="D83" s="389"/>
      <c r="E83" s="387"/>
      <c r="F83" s="41"/>
      <c r="G83" s="389"/>
      <c r="H83" s="389"/>
      <c r="I83" s="387"/>
      <c r="J83" s="179"/>
      <c r="K83" s="179"/>
      <c r="L83" s="452"/>
      <c r="M83" s="387"/>
      <c r="N83" s="179"/>
      <c r="O83" s="179"/>
      <c r="P83" s="452"/>
      <c r="Q83" s="387"/>
      <c r="R83" s="179"/>
      <c r="S83" s="179"/>
      <c r="T83" s="452"/>
      <c r="U83" s="387"/>
      <c r="V83" s="356"/>
      <c r="W83" s="478"/>
      <c r="X83" s="179"/>
      <c r="Y83" s="488"/>
      <c r="Z83" s="356"/>
      <c r="AA83" s="478"/>
      <c r="AB83" s="179"/>
      <c r="AC83" s="488"/>
      <c r="AD83" s="356"/>
      <c r="AE83" s="478"/>
      <c r="AF83" s="179"/>
      <c r="AG83" s="488"/>
      <c r="AH83" s="356"/>
      <c r="AI83" s="478"/>
      <c r="AJ83" s="179"/>
      <c r="AK83" s="488"/>
      <c r="AM83" s="41"/>
      <c r="AN83" s="381"/>
      <c r="AO83" s="381"/>
      <c r="AP83" s="381"/>
      <c r="AQ83" s="381"/>
      <c r="AR83" s="381"/>
      <c r="AS83" s="381"/>
      <c r="AT83" s="381"/>
      <c r="AU83" s="381"/>
      <c r="AV83" s="381"/>
    </row>
    <row r="84" spans="1:48" x14ac:dyDescent="0.2">
      <c r="A84" s="371" t="s">
        <v>182</v>
      </c>
      <c r="B84" s="485">
        <v>47</v>
      </c>
      <c r="C84" s="390"/>
      <c r="D84" s="390"/>
      <c r="E84" s="378"/>
      <c r="F84" s="385"/>
      <c r="G84" s="390"/>
      <c r="H84" s="390"/>
      <c r="I84" s="378"/>
      <c r="J84" s="547"/>
      <c r="K84" s="547"/>
      <c r="L84" s="390"/>
      <c r="M84" s="378"/>
      <c r="N84" s="547"/>
      <c r="O84" s="547"/>
      <c r="P84" s="390"/>
      <c r="Q84" s="378"/>
      <c r="R84" s="547"/>
      <c r="S84" s="547"/>
      <c r="T84" s="390"/>
      <c r="U84" s="378"/>
      <c r="V84" s="851"/>
      <c r="W84" s="795"/>
      <c r="X84" s="547"/>
      <c r="Y84" s="748"/>
      <c r="Z84" s="851"/>
      <c r="AA84" s="795"/>
      <c r="AB84" s="547"/>
      <c r="AC84" s="748"/>
      <c r="AD84" s="851"/>
      <c r="AE84" s="795"/>
      <c r="AF84" s="547"/>
      <c r="AG84" s="748"/>
      <c r="AH84" s="851"/>
      <c r="AI84" s="795"/>
      <c r="AJ84" s="547"/>
      <c r="AK84" s="748"/>
      <c r="AL84" s="76"/>
      <c r="AM84" s="385">
        <v>47</v>
      </c>
      <c r="AN84" s="379"/>
      <c r="AO84" s="379"/>
      <c r="AP84" s="379"/>
      <c r="AQ84" s="379"/>
      <c r="AR84" s="379"/>
      <c r="AS84" s="379"/>
      <c r="AT84" s="379"/>
      <c r="AU84" s="379"/>
      <c r="AV84" s="379"/>
    </row>
    <row r="85" spans="1:48" x14ac:dyDescent="0.2">
      <c r="A85" s="306" t="s">
        <v>163</v>
      </c>
      <c r="B85" s="482">
        <v>4.2999999999999997E-2</v>
      </c>
      <c r="C85" s="388"/>
      <c r="D85" s="388"/>
      <c r="E85" s="386"/>
      <c r="F85" s="384"/>
      <c r="G85" s="388"/>
      <c r="H85" s="388"/>
      <c r="I85" s="386"/>
      <c r="J85" s="548"/>
      <c r="K85" s="548"/>
      <c r="L85" s="388"/>
      <c r="M85" s="386"/>
      <c r="N85" s="548"/>
      <c r="O85" s="548"/>
      <c r="P85" s="388"/>
      <c r="Q85" s="386"/>
      <c r="R85" s="548"/>
      <c r="S85" s="548"/>
      <c r="T85" s="388"/>
      <c r="U85" s="386"/>
      <c r="V85" s="482"/>
      <c r="W85" s="476"/>
      <c r="X85" s="548"/>
      <c r="Y85" s="487"/>
      <c r="Z85" s="482"/>
      <c r="AA85" s="476"/>
      <c r="AB85" s="548"/>
      <c r="AC85" s="487"/>
      <c r="AD85" s="482"/>
      <c r="AE85" s="476"/>
      <c r="AF85" s="548"/>
      <c r="AG85" s="487"/>
      <c r="AH85" s="482"/>
      <c r="AI85" s="476"/>
      <c r="AJ85" s="548"/>
      <c r="AK85" s="487"/>
      <c r="AL85" s="92"/>
      <c r="AM85" s="384">
        <v>1.0999999999999999E-2</v>
      </c>
      <c r="AN85" s="380"/>
      <c r="AO85" s="380"/>
      <c r="AP85" s="380"/>
      <c r="AQ85" s="380"/>
      <c r="AR85" s="380"/>
      <c r="AS85" s="380"/>
      <c r="AT85" s="380"/>
      <c r="AU85" s="380"/>
      <c r="AV85" s="380"/>
    </row>
    <row r="86" spans="1:48" x14ac:dyDescent="0.2">
      <c r="A86" s="367" t="s">
        <v>183</v>
      </c>
      <c r="B86" s="485">
        <v>16</v>
      </c>
      <c r="C86" s="390"/>
      <c r="D86" s="390"/>
      <c r="E86" s="378"/>
      <c r="F86" s="385"/>
      <c r="G86" s="390"/>
      <c r="H86" s="390"/>
      <c r="I86" s="378"/>
      <c r="J86" s="547"/>
      <c r="K86" s="547"/>
      <c r="L86" s="390"/>
      <c r="M86" s="378"/>
      <c r="N86" s="547"/>
      <c r="O86" s="547"/>
      <c r="P86" s="390"/>
      <c r="Q86" s="378"/>
      <c r="R86" s="547"/>
      <c r="S86" s="547"/>
      <c r="T86" s="390"/>
      <c r="U86" s="378"/>
      <c r="V86" s="851"/>
      <c r="W86" s="795"/>
      <c r="X86" s="547"/>
      <c r="Y86" s="748"/>
      <c r="Z86" s="851"/>
      <c r="AA86" s="795"/>
      <c r="AB86" s="547"/>
      <c r="AC86" s="748"/>
      <c r="AD86" s="851"/>
      <c r="AE86" s="795"/>
      <c r="AF86" s="547"/>
      <c r="AG86" s="748"/>
      <c r="AH86" s="851"/>
      <c r="AI86" s="795"/>
      <c r="AJ86" s="547"/>
      <c r="AK86" s="748"/>
      <c r="AL86" s="76"/>
      <c r="AM86" s="385">
        <v>16</v>
      </c>
      <c r="AN86" s="379"/>
      <c r="AO86" s="379"/>
      <c r="AP86" s="379"/>
      <c r="AQ86" s="379"/>
      <c r="AR86" s="379"/>
      <c r="AS86" s="379"/>
      <c r="AT86" s="379"/>
      <c r="AU86" s="379"/>
      <c r="AV86" s="379"/>
    </row>
    <row r="87" spans="1:48" x14ac:dyDescent="0.2">
      <c r="A87" s="307" t="s">
        <v>14</v>
      </c>
      <c r="B87" s="485">
        <v>0</v>
      </c>
      <c r="C87" s="390"/>
      <c r="D87" s="390"/>
      <c r="E87" s="378"/>
      <c r="F87" s="385"/>
      <c r="G87" s="390"/>
      <c r="H87" s="390"/>
      <c r="I87" s="378"/>
      <c r="J87" s="547"/>
      <c r="K87" s="547"/>
      <c r="L87" s="390"/>
      <c r="M87" s="378"/>
      <c r="N87" s="547"/>
      <c r="O87" s="547"/>
      <c r="P87" s="390"/>
      <c r="Q87" s="378"/>
      <c r="R87" s="547"/>
      <c r="S87" s="547"/>
      <c r="T87" s="390"/>
      <c r="U87" s="378"/>
      <c r="V87" s="851"/>
      <c r="W87" s="795"/>
      <c r="X87" s="547"/>
      <c r="Y87" s="748"/>
      <c r="Z87" s="851"/>
      <c r="AA87" s="795"/>
      <c r="AB87" s="547"/>
      <c r="AC87" s="748"/>
      <c r="AD87" s="851"/>
      <c r="AE87" s="795"/>
      <c r="AF87" s="547"/>
      <c r="AG87" s="748"/>
      <c r="AH87" s="851"/>
      <c r="AI87" s="795"/>
      <c r="AJ87" s="547"/>
      <c r="AK87" s="748"/>
      <c r="AL87" s="76"/>
      <c r="AM87" s="403">
        <v>0</v>
      </c>
      <c r="AN87" s="379"/>
      <c r="AO87" s="379"/>
      <c r="AP87" s="379"/>
      <c r="AQ87" s="379"/>
      <c r="AR87" s="379"/>
      <c r="AS87" s="379"/>
      <c r="AT87" s="379"/>
      <c r="AU87" s="379"/>
      <c r="AV87" s="379"/>
    </row>
    <row r="88" spans="1:48" x14ac:dyDescent="0.2">
      <c r="A88" s="307" t="s">
        <v>15</v>
      </c>
      <c r="B88" s="485">
        <v>0</v>
      </c>
      <c r="C88" s="390"/>
      <c r="D88" s="390"/>
      <c r="E88" s="378"/>
      <c r="F88" s="385"/>
      <c r="G88" s="390"/>
      <c r="H88" s="390"/>
      <c r="I88" s="378"/>
      <c r="J88" s="547"/>
      <c r="K88" s="547"/>
      <c r="L88" s="390"/>
      <c r="M88" s="378"/>
      <c r="N88" s="547"/>
      <c r="O88" s="547"/>
      <c r="P88" s="390"/>
      <c r="Q88" s="378"/>
      <c r="R88" s="547"/>
      <c r="S88" s="547"/>
      <c r="T88" s="390"/>
      <c r="U88" s="378"/>
      <c r="V88" s="851"/>
      <c r="W88" s="795"/>
      <c r="X88" s="547"/>
      <c r="Y88" s="748"/>
      <c r="Z88" s="851"/>
      <c r="AA88" s="795"/>
      <c r="AB88" s="547"/>
      <c r="AC88" s="748"/>
      <c r="AD88" s="851"/>
      <c r="AE88" s="795"/>
      <c r="AF88" s="547"/>
      <c r="AG88" s="748"/>
      <c r="AH88" s="851"/>
      <c r="AI88" s="795"/>
      <c r="AJ88" s="547"/>
      <c r="AK88" s="748"/>
      <c r="AL88" s="76"/>
      <c r="AM88" s="403">
        <v>0</v>
      </c>
      <c r="AN88" s="379"/>
      <c r="AO88" s="379"/>
      <c r="AP88" s="379"/>
      <c r="AQ88" s="379"/>
      <c r="AR88" s="379"/>
      <c r="AS88" s="379"/>
      <c r="AT88" s="379"/>
      <c r="AU88" s="379"/>
      <c r="AV88" s="379"/>
    </row>
    <row r="89" spans="1:48" s="272" customFormat="1" x14ac:dyDescent="0.2">
      <c r="A89" s="307" t="s">
        <v>207</v>
      </c>
      <c r="B89" s="485"/>
      <c r="C89" s="390"/>
      <c r="D89" s="390"/>
      <c r="E89" s="378"/>
      <c r="F89" s="385"/>
      <c r="G89" s="390"/>
      <c r="H89" s="390"/>
      <c r="I89" s="378"/>
      <c r="J89" s="547"/>
      <c r="K89" s="547"/>
      <c r="L89" s="390"/>
      <c r="M89" s="378"/>
      <c r="N89" s="547"/>
      <c r="O89" s="547"/>
      <c r="P89" s="390"/>
      <c r="Q89" s="378"/>
      <c r="R89" s="547"/>
      <c r="S89" s="547"/>
      <c r="T89" s="390"/>
      <c r="U89" s="378"/>
      <c r="V89" s="851"/>
      <c r="W89" s="795"/>
      <c r="X89" s="547"/>
      <c r="Y89" s="748"/>
      <c r="Z89" s="851"/>
      <c r="AA89" s="795"/>
      <c r="AB89" s="547"/>
      <c r="AC89" s="748"/>
      <c r="AD89" s="851"/>
      <c r="AE89" s="795"/>
      <c r="AF89" s="547"/>
      <c r="AG89" s="748"/>
      <c r="AH89" s="851"/>
      <c r="AI89" s="795"/>
      <c r="AJ89" s="547"/>
      <c r="AK89" s="748"/>
      <c r="AL89" s="76"/>
      <c r="AM89" s="403"/>
      <c r="AN89" s="379"/>
      <c r="AO89" s="379"/>
      <c r="AP89" s="379"/>
      <c r="AQ89" s="379"/>
      <c r="AR89" s="379"/>
      <c r="AS89" s="379"/>
      <c r="AT89" s="379"/>
      <c r="AU89" s="379"/>
      <c r="AV89" s="379"/>
    </row>
    <row r="90" spans="1:48" x14ac:dyDescent="0.2">
      <c r="A90" s="307" t="s">
        <v>144</v>
      </c>
      <c r="B90" s="409">
        <v>0</v>
      </c>
      <c r="C90" s="390"/>
      <c r="D90" s="390"/>
      <c r="E90" s="378"/>
      <c r="F90" s="385"/>
      <c r="G90" s="390"/>
      <c r="H90" s="390"/>
      <c r="I90" s="378"/>
      <c r="J90" s="547"/>
      <c r="K90" s="547"/>
      <c r="L90" s="390"/>
      <c r="M90" s="378"/>
      <c r="N90" s="547"/>
      <c r="O90" s="547"/>
      <c r="P90" s="390"/>
      <c r="Q90" s="378"/>
      <c r="R90" s="547"/>
      <c r="S90" s="547"/>
      <c r="T90" s="390"/>
      <c r="U90" s="378"/>
      <c r="V90" s="851"/>
      <c r="W90" s="795"/>
      <c r="X90" s="547"/>
      <c r="Y90" s="748"/>
      <c r="Z90" s="851"/>
      <c r="AA90" s="795"/>
      <c r="AB90" s="547"/>
      <c r="AC90" s="748"/>
      <c r="AD90" s="851"/>
      <c r="AE90" s="795"/>
      <c r="AF90" s="547"/>
      <c r="AG90" s="748"/>
      <c r="AH90" s="851"/>
      <c r="AI90" s="795"/>
      <c r="AJ90" s="547"/>
      <c r="AK90" s="748"/>
      <c r="AL90" s="76"/>
      <c r="AM90" s="411">
        <v>0</v>
      </c>
      <c r="AN90" s="379"/>
      <c r="AO90" s="379"/>
      <c r="AP90" s="379"/>
      <c r="AQ90" s="379"/>
      <c r="AR90" s="379"/>
      <c r="AS90" s="379"/>
      <c r="AT90" s="379"/>
      <c r="AU90" s="379"/>
      <c r="AV90" s="379"/>
    </row>
    <row r="91" spans="1:48" x14ac:dyDescent="0.2">
      <c r="A91" s="367" t="s">
        <v>184</v>
      </c>
      <c r="B91" s="485">
        <v>16</v>
      </c>
      <c r="C91" s="390"/>
      <c r="D91" s="390"/>
      <c r="E91" s="378"/>
      <c r="F91" s="385"/>
      <c r="G91" s="390"/>
      <c r="H91" s="390"/>
      <c r="I91" s="378"/>
      <c r="J91" s="547"/>
      <c r="K91" s="547"/>
      <c r="L91" s="390"/>
      <c r="M91" s="378"/>
      <c r="N91" s="547"/>
      <c r="O91" s="547"/>
      <c r="P91" s="390"/>
      <c r="Q91" s="378"/>
      <c r="R91" s="547"/>
      <c r="S91" s="547"/>
      <c r="T91" s="390"/>
      <c r="U91" s="378"/>
      <c r="V91" s="851"/>
      <c r="W91" s="795"/>
      <c r="X91" s="547"/>
      <c r="Y91" s="748"/>
      <c r="Z91" s="851"/>
      <c r="AA91" s="795"/>
      <c r="AB91" s="547"/>
      <c r="AC91" s="748"/>
      <c r="AD91" s="851"/>
      <c r="AE91" s="795"/>
      <c r="AF91" s="547"/>
      <c r="AG91" s="748"/>
      <c r="AH91" s="851"/>
      <c r="AI91" s="795"/>
      <c r="AJ91" s="547"/>
      <c r="AK91" s="748"/>
      <c r="AL91" s="76"/>
      <c r="AM91" s="385">
        <v>16</v>
      </c>
      <c r="AN91" s="379"/>
      <c r="AO91" s="379"/>
      <c r="AP91" s="379"/>
      <c r="AQ91" s="379"/>
      <c r="AR91" s="379"/>
      <c r="AS91" s="379"/>
      <c r="AT91" s="379"/>
      <c r="AU91" s="379"/>
      <c r="AV91" s="379"/>
    </row>
    <row r="92" spans="1:48" ht="6" customHeight="1" x14ac:dyDescent="0.2">
      <c r="A92" s="372"/>
      <c r="B92" s="356"/>
      <c r="C92" s="389"/>
      <c r="D92" s="389"/>
      <c r="E92" s="387"/>
      <c r="F92" s="41"/>
      <c r="G92" s="389"/>
      <c r="H92" s="389"/>
      <c r="I92" s="387"/>
      <c r="J92" s="179"/>
      <c r="K92" s="179"/>
      <c r="L92" s="389"/>
      <c r="M92" s="387"/>
      <c r="N92" s="179"/>
      <c r="O92" s="179"/>
      <c r="P92" s="389"/>
      <c r="Q92" s="387"/>
      <c r="R92" s="179"/>
      <c r="S92" s="179"/>
      <c r="T92" s="389"/>
      <c r="U92" s="387"/>
      <c r="V92" s="356"/>
      <c r="W92" s="478"/>
      <c r="X92" s="179"/>
      <c r="Y92" s="488"/>
      <c r="Z92" s="356"/>
      <c r="AA92" s="478"/>
      <c r="AB92" s="179"/>
      <c r="AC92" s="488"/>
      <c r="AD92" s="356"/>
      <c r="AE92" s="478"/>
      <c r="AF92" s="179"/>
      <c r="AG92" s="488"/>
      <c r="AH92" s="356"/>
      <c r="AI92" s="478"/>
      <c r="AJ92" s="179"/>
      <c r="AK92" s="488"/>
      <c r="AL92" s="272"/>
      <c r="AM92" s="41"/>
      <c r="AN92" s="381"/>
      <c r="AO92" s="381"/>
      <c r="AP92" s="381"/>
      <c r="AQ92" s="381"/>
      <c r="AR92" s="381"/>
      <c r="AS92" s="381"/>
      <c r="AT92" s="381"/>
      <c r="AU92" s="381"/>
      <c r="AV92" s="381"/>
    </row>
    <row r="93" spans="1:48" x14ac:dyDescent="0.2">
      <c r="A93" s="373" t="s">
        <v>185</v>
      </c>
      <c r="B93" s="482">
        <v>0.34042553191489361</v>
      </c>
      <c r="C93" s="388"/>
      <c r="D93" s="388"/>
      <c r="E93" s="386"/>
      <c r="F93" s="384"/>
      <c r="G93" s="388"/>
      <c r="H93" s="388"/>
      <c r="I93" s="386"/>
      <c r="J93" s="548"/>
      <c r="K93" s="548"/>
      <c r="L93" s="388"/>
      <c r="M93" s="386"/>
      <c r="N93" s="548"/>
      <c r="O93" s="548"/>
      <c r="P93" s="388"/>
      <c r="Q93" s="386"/>
      <c r="R93" s="548"/>
      <c r="S93" s="548"/>
      <c r="T93" s="388"/>
      <c r="U93" s="386"/>
      <c r="V93" s="482"/>
      <c r="W93" s="476"/>
      <c r="X93" s="548"/>
      <c r="Y93" s="487"/>
      <c r="Z93" s="482"/>
      <c r="AA93" s="476"/>
      <c r="AB93" s="548"/>
      <c r="AC93" s="487"/>
      <c r="AD93" s="482"/>
      <c r="AE93" s="476"/>
      <c r="AF93" s="548"/>
      <c r="AG93" s="487"/>
      <c r="AH93" s="482"/>
      <c r="AI93" s="476"/>
      <c r="AJ93" s="548"/>
      <c r="AK93" s="487"/>
      <c r="AL93" s="272"/>
      <c r="AM93" s="384">
        <v>0.34042553191489361</v>
      </c>
      <c r="AN93" s="380"/>
      <c r="AO93" s="380"/>
      <c r="AP93" s="380"/>
      <c r="AQ93" s="380"/>
      <c r="AR93" s="380"/>
      <c r="AS93" s="380"/>
      <c r="AT93" s="380"/>
      <c r="AU93" s="380"/>
      <c r="AV93" s="380"/>
    </row>
    <row r="94" spans="1:48" x14ac:dyDescent="0.2">
      <c r="A94" s="373" t="s">
        <v>186</v>
      </c>
      <c r="B94" s="482">
        <v>0.34042553191489361</v>
      </c>
      <c r="C94" s="388"/>
      <c r="D94" s="388"/>
      <c r="E94" s="386"/>
      <c r="F94" s="384"/>
      <c r="G94" s="388"/>
      <c r="H94" s="388"/>
      <c r="I94" s="386"/>
      <c r="J94" s="548"/>
      <c r="K94" s="548"/>
      <c r="L94" s="388"/>
      <c r="M94" s="386"/>
      <c r="N94" s="548"/>
      <c r="O94" s="548"/>
      <c r="P94" s="388"/>
      <c r="Q94" s="386"/>
      <c r="R94" s="548"/>
      <c r="S94" s="548"/>
      <c r="T94" s="388"/>
      <c r="U94" s="386"/>
      <c r="V94" s="482"/>
      <c r="W94" s="476"/>
      <c r="X94" s="548"/>
      <c r="Y94" s="487"/>
      <c r="Z94" s="482"/>
      <c r="AA94" s="476"/>
      <c r="AB94" s="548"/>
      <c r="AC94" s="487"/>
      <c r="AD94" s="482"/>
      <c r="AE94" s="476"/>
      <c r="AF94" s="548"/>
      <c r="AG94" s="487"/>
      <c r="AH94" s="482"/>
      <c r="AI94" s="476"/>
      <c r="AJ94" s="548"/>
      <c r="AK94" s="487"/>
      <c r="AL94" s="272"/>
      <c r="AM94" s="384">
        <v>0.34042553191489361</v>
      </c>
      <c r="AN94" s="380"/>
      <c r="AO94" s="380"/>
      <c r="AP94" s="380"/>
      <c r="AQ94" s="380"/>
      <c r="AR94" s="380"/>
      <c r="AS94" s="380"/>
      <c r="AT94" s="380"/>
      <c r="AU94" s="380"/>
      <c r="AV94" s="380"/>
    </row>
    <row r="95" spans="1:48" x14ac:dyDescent="0.2">
      <c r="A95" s="372"/>
      <c r="B95" s="356"/>
      <c r="C95" s="389"/>
      <c r="D95" s="389"/>
      <c r="E95" s="387"/>
      <c r="F95" s="41"/>
      <c r="G95" s="389"/>
      <c r="H95" s="389"/>
      <c r="I95" s="387"/>
      <c r="J95" s="179"/>
      <c r="K95" s="179"/>
      <c r="L95" s="389"/>
      <c r="M95" s="387"/>
      <c r="N95" s="179"/>
      <c r="O95" s="179"/>
      <c r="P95" s="389"/>
      <c r="Q95" s="387"/>
      <c r="R95" s="179"/>
      <c r="S95" s="179"/>
      <c r="T95" s="389"/>
      <c r="U95" s="387"/>
      <c r="V95" s="356"/>
      <c r="W95" s="478"/>
      <c r="X95" s="179"/>
      <c r="Y95" s="488"/>
      <c r="Z95" s="356"/>
      <c r="AA95" s="478"/>
      <c r="AB95" s="179"/>
      <c r="AC95" s="488"/>
      <c r="AD95" s="356"/>
      <c r="AE95" s="478"/>
      <c r="AF95" s="179"/>
      <c r="AG95" s="488"/>
      <c r="AH95" s="356"/>
      <c r="AI95" s="478"/>
      <c r="AJ95" s="179"/>
      <c r="AK95" s="488"/>
      <c r="AL95" s="272"/>
      <c r="AM95" s="41"/>
      <c r="AN95" s="381"/>
      <c r="AO95" s="381"/>
      <c r="AP95" s="381"/>
      <c r="AQ95" s="381"/>
      <c r="AR95" s="381"/>
      <c r="AS95" s="381"/>
      <c r="AT95" s="381"/>
      <c r="AU95" s="381"/>
      <c r="AV95" s="381"/>
    </row>
    <row r="96" spans="1:48" x14ac:dyDescent="0.2">
      <c r="A96" s="367" t="s">
        <v>187</v>
      </c>
      <c r="B96" s="485">
        <v>-31</v>
      </c>
      <c r="C96" s="390"/>
      <c r="D96" s="390"/>
      <c r="E96" s="378"/>
      <c r="F96" s="385"/>
      <c r="G96" s="390"/>
      <c r="H96" s="390"/>
      <c r="I96" s="378"/>
      <c r="J96" s="547"/>
      <c r="K96" s="547"/>
      <c r="L96" s="390"/>
      <c r="M96" s="378"/>
      <c r="N96" s="547"/>
      <c r="O96" s="547"/>
      <c r="P96" s="390"/>
      <c r="Q96" s="378"/>
      <c r="R96" s="547"/>
      <c r="S96" s="547"/>
      <c r="T96" s="390"/>
      <c r="U96" s="378"/>
      <c r="V96" s="851"/>
      <c r="W96" s="795"/>
      <c r="X96" s="547"/>
      <c r="Y96" s="748"/>
      <c r="Z96" s="851"/>
      <c r="AA96" s="795"/>
      <c r="AB96" s="547"/>
      <c r="AC96" s="748"/>
      <c r="AD96" s="851"/>
      <c r="AE96" s="795"/>
      <c r="AF96" s="547"/>
      <c r="AG96" s="748"/>
      <c r="AH96" s="851"/>
      <c r="AI96" s="795"/>
      <c r="AJ96" s="547"/>
      <c r="AK96" s="748"/>
      <c r="AL96" s="76"/>
      <c r="AM96" s="385">
        <v>-31</v>
      </c>
      <c r="AN96" s="379"/>
      <c r="AO96" s="379"/>
      <c r="AP96" s="379"/>
      <c r="AQ96" s="379"/>
      <c r="AR96" s="379"/>
      <c r="AS96" s="379"/>
      <c r="AT96" s="379"/>
      <c r="AU96" s="379"/>
      <c r="AV96" s="379"/>
    </row>
    <row r="97" spans="1:48" x14ac:dyDescent="0.2">
      <c r="A97" s="307" t="s">
        <v>14</v>
      </c>
      <c r="B97" s="485">
        <v>0</v>
      </c>
      <c r="C97" s="390"/>
      <c r="D97" s="390"/>
      <c r="E97" s="378"/>
      <c r="F97" s="385"/>
      <c r="G97" s="390"/>
      <c r="H97" s="390"/>
      <c r="I97" s="378"/>
      <c r="J97" s="547"/>
      <c r="K97" s="547"/>
      <c r="L97" s="390"/>
      <c r="M97" s="378"/>
      <c r="N97" s="547"/>
      <c r="O97" s="547"/>
      <c r="P97" s="390"/>
      <c r="Q97" s="378"/>
      <c r="R97" s="547"/>
      <c r="S97" s="547"/>
      <c r="T97" s="390"/>
      <c r="U97" s="378"/>
      <c r="V97" s="851"/>
      <c r="W97" s="795"/>
      <c r="X97" s="547"/>
      <c r="Y97" s="748"/>
      <c r="Z97" s="851"/>
      <c r="AA97" s="795"/>
      <c r="AB97" s="547"/>
      <c r="AC97" s="748"/>
      <c r="AD97" s="851"/>
      <c r="AE97" s="795"/>
      <c r="AF97" s="547"/>
      <c r="AG97" s="748"/>
      <c r="AH97" s="851"/>
      <c r="AI97" s="795"/>
      <c r="AJ97" s="547"/>
      <c r="AK97" s="748"/>
      <c r="AL97" s="76"/>
      <c r="AM97" s="403">
        <v>0</v>
      </c>
      <c r="AN97" s="379"/>
      <c r="AO97" s="379"/>
      <c r="AP97" s="379"/>
      <c r="AQ97" s="379"/>
      <c r="AR97" s="379"/>
      <c r="AS97" s="379"/>
      <c r="AT97" s="379"/>
      <c r="AU97" s="379"/>
      <c r="AV97" s="379"/>
    </row>
    <row r="98" spans="1:48" x14ac:dyDescent="0.2">
      <c r="A98" s="307" t="s">
        <v>15</v>
      </c>
      <c r="B98" s="485">
        <v>-4</v>
      </c>
      <c r="C98" s="390"/>
      <c r="D98" s="390"/>
      <c r="E98" s="378"/>
      <c r="F98" s="385"/>
      <c r="G98" s="390"/>
      <c r="H98" s="390"/>
      <c r="I98" s="378"/>
      <c r="J98" s="547"/>
      <c r="K98" s="547"/>
      <c r="L98" s="390"/>
      <c r="M98" s="378"/>
      <c r="N98" s="547"/>
      <c r="O98" s="547"/>
      <c r="P98" s="390"/>
      <c r="Q98" s="378"/>
      <c r="R98" s="547"/>
      <c r="S98" s="547"/>
      <c r="T98" s="390"/>
      <c r="U98" s="378"/>
      <c r="V98" s="851"/>
      <c r="W98" s="795"/>
      <c r="X98" s="547"/>
      <c r="Y98" s="748"/>
      <c r="Z98" s="851"/>
      <c r="AA98" s="795"/>
      <c r="AB98" s="547"/>
      <c r="AC98" s="748"/>
      <c r="AD98" s="851"/>
      <c r="AE98" s="795"/>
      <c r="AF98" s="547"/>
      <c r="AG98" s="748"/>
      <c r="AH98" s="851"/>
      <c r="AI98" s="795"/>
      <c r="AJ98" s="547"/>
      <c r="AK98" s="748"/>
      <c r="AL98" s="76"/>
      <c r="AM98" s="385">
        <v>-4</v>
      </c>
      <c r="AN98" s="379"/>
      <c r="AO98" s="379"/>
      <c r="AP98" s="379"/>
      <c r="AQ98" s="379"/>
      <c r="AR98" s="379"/>
      <c r="AS98" s="379"/>
      <c r="AT98" s="379"/>
      <c r="AU98" s="379"/>
      <c r="AV98" s="379"/>
    </row>
    <row r="99" spans="1:48" s="272" customFormat="1" x14ac:dyDescent="0.2">
      <c r="A99" s="307" t="s">
        <v>207</v>
      </c>
      <c r="B99" s="485">
        <v>0</v>
      </c>
      <c r="C99" s="390"/>
      <c r="D99" s="390"/>
      <c r="E99" s="378"/>
      <c r="F99" s="385"/>
      <c r="G99" s="390"/>
      <c r="H99" s="390"/>
      <c r="I99" s="378"/>
      <c r="J99" s="547"/>
      <c r="K99" s="547"/>
      <c r="L99" s="390"/>
      <c r="M99" s="378"/>
      <c r="N99" s="547"/>
      <c r="O99" s="547"/>
      <c r="P99" s="390"/>
      <c r="Q99" s="378"/>
      <c r="R99" s="547"/>
      <c r="S99" s="547"/>
      <c r="T99" s="390"/>
      <c r="U99" s="378"/>
      <c r="V99" s="851"/>
      <c r="W99" s="795"/>
      <c r="X99" s="547"/>
      <c r="Y99" s="748"/>
      <c r="Z99" s="851"/>
      <c r="AA99" s="795"/>
      <c r="AB99" s="547"/>
      <c r="AC99" s="748"/>
      <c r="AD99" s="851"/>
      <c r="AE99" s="795"/>
      <c r="AF99" s="547"/>
      <c r="AG99" s="748"/>
      <c r="AH99" s="851"/>
      <c r="AI99" s="795"/>
      <c r="AJ99" s="547"/>
      <c r="AK99" s="748"/>
      <c r="AL99" s="76"/>
      <c r="AM99" s="385"/>
      <c r="AN99" s="379"/>
      <c r="AO99" s="379"/>
      <c r="AP99" s="379"/>
      <c r="AQ99" s="379"/>
      <c r="AR99" s="379"/>
      <c r="AS99" s="379"/>
      <c r="AT99" s="379"/>
      <c r="AU99" s="379"/>
      <c r="AV99" s="379"/>
    </row>
    <row r="100" spans="1:48" s="272" customFormat="1" x14ac:dyDescent="0.2">
      <c r="A100" s="307" t="s">
        <v>144</v>
      </c>
      <c r="B100" s="485">
        <v>-26</v>
      </c>
      <c r="C100" s="390"/>
      <c r="D100" s="390"/>
      <c r="E100" s="378"/>
      <c r="F100" s="385"/>
      <c r="G100" s="390"/>
      <c r="H100" s="390"/>
      <c r="I100" s="378"/>
      <c r="J100" s="547"/>
      <c r="K100" s="547"/>
      <c r="L100" s="390"/>
      <c r="M100" s="378"/>
      <c r="N100" s="547"/>
      <c r="O100" s="547"/>
      <c r="P100" s="390"/>
      <c r="Q100" s="378"/>
      <c r="R100" s="547"/>
      <c r="S100" s="547"/>
      <c r="T100" s="390"/>
      <c r="U100" s="378"/>
      <c r="V100" s="851"/>
      <c r="W100" s="795"/>
      <c r="X100" s="547"/>
      <c r="Y100" s="748"/>
      <c r="Z100" s="851"/>
      <c r="AA100" s="795"/>
      <c r="AB100" s="547"/>
      <c r="AC100" s="748"/>
      <c r="AD100" s="851"/>
      <c r="AE100" s="795"/>
      <c r="AF100" s="547"/>
      <c r="AG100" s="748"/>
      <c r="AH100" s="851"/>
      <c r="AI100" s="795"/>
      <c r="AJ100" s="547"/>
      <c r="AK100" s="748"/>
      <c r="AL100" s="76"/>
      <c r="AM100" s="385">
        <v>-26</v>
      </c>
      <c r="AN100" s="379"/>
      <c r="AO100" s="379"/>
      <c r="AP100" s="379"/>
      <c r="AQ100" s="379"/>
      <c r="AR100" s="379"/>
      <c r="AS100" s="379"/>
      <c r="AT100" s="379"/>
      <c r="AU100" s="379"/>
      <c r="AV100" s="379"/>
    </row>
    <row r="101" spans="1:48" x14ac:dyDescent="0.2">
      <c r="A101" s="307" t="s">
        <v>21</v>
      </c>
      <c r="B101" s="409">
        <v>0</v>
      </c>
      <c r="C101" s="390"/>
      <c r="D101" s="390"/>
      <c r="E101" s="378"/>
      <c r="F101" s="385"/>
      <c r="G101" s="390"/>
      <c r="H101" s="390"/>
      <c r="I101" s="378"/>
      <c r="J101" s="547"/>
      <c r="K101" s="547"/>
      <c r="L101" s="390"/>
      <c r="M101" s="378"/>
      <c r="N101" s="547"/>
      <c r="O101" s="547"/>
      <c r="P101" s="390"/>
      <c r="Q101" s="378"/>
      <c r="R101" s="547"/>
      <c r="S101" s="547"/>
      <c r="T101" s="390"/>
      <c r="U101" s="378"/>
      <c r="V101" s="851"/>
      <c r="W101" s="795"/>
      <c r="X101" s="547"/>
      <c r="Y101" s="748"/>
      <c r="Z101" s="851"/>
      <c r="AA101" s="795"/>
      <c r="AB101" s="547"/>
      <c r="AC101" s="748"/>
      <c r="AD101" s="851"/>
      <c r="AE101" s="795"/>
      <c r="AF101" s="547"/>
      <c r="AG101" s="748"/>
      <c r="AH101" s="851"/>
      <c r="AI101" s="795"/>
      <c r="AJ101" s="547"/>
      <c r="AK101" s="748"/>
      <c r="AL101" s="76"/>
      <c r="AM101" s="411">
        <v>0</v>
      </c>
      <c r="AN101" s="379"/>
      <c r="AO101" s="379"/>
      <c r="AP101" s="379"/>
      <c r="AQ101" s="379"/>
      <c r="AR101" s="379"/>
      <c r="AS101" s="379"/>
      <c r="AT101" s="379"/>
      <c r="AU101" s="379"/>
      <c r="AV101" s="379"/>
    </row>
    <row r="102" spans="1:48" x14ac:dyDescent="0.2">
      <c r="A102" s="367" t="s">
        <v>188</v>
      </c>
      <c r="B102" s="485">
        <v>-1</v>
      </c>
      <c r="C102" s="390"/>
      <c r="D102" s="390"/>
      <c r="E102" s="378"/>
      <c r="F102" s="385"/>
      <c r="G102" s="390"/>
      <c r="H102" s="390"/>
      <c r="I102" s="378"/>
      <c r="J102" s="547"/>
      <c r="K102" s="547"/>
      <c r="L102" s="390"/>
      <c r="M102" s="378"/>
      <c r="N102" s="547"/>
      <c r="O102" s="547"/>
      <c r="P102" s="390"/>
      <c r="Q102" s="378"/>
      <c r="R102" s="547"/>
      <c r="S102" s="547"/>
      <c r="T102" s="390"/>
      <c r="U102" s="378"/>
      <c r="V102" s="851"/>
      <c r="W102" s="795"/>
      <c r="X102" s="547"/>
      <c r="Y102" s="748"/>
      <c r="Z102" s="851"/>
      <c r="AA102" s="795"/>
      <c r="AB102" s="547"/>
      <c r="AC102" s="748"/>
      <c r="AD102" s="851"/>
      <c r="AE102" s="795"/>
      <c r="AF102" s="547"/>
      <c r="AG102" s="748"/>
      <c r="AH102" s="851"/>
      <c r="AI102" s="795"/>
      <c r="AJ102" s="547"/>
      <c r="AK102" s="748"/>
      <c r="AL102" s="76"/>
      <c r="AM102" s="385">
        <v>-1</v>
      </c>
      <c r="AN102" s="379"/>
      <c r="AO102" s="379"/>
      <c r="AP102" s="379"/>
      <c r="AQ102" s="379"/>
      <c r="AR102" s="379"/>
      <c r="AS102" s="379"/>
      <c r="AT102" s="379"/>
      <c r="AU102" s="379"/>
      <c r="AV102" s="379"/>
    </row>
    <row r="103" spans="1:48" ht="6" customHeight="1" x14ac:dyDescent="0.2">
      <c r="A103" s="372"/>
      <c r="B103" s="356"/>
      <c r="C103" s="389"/>
      <c r="D103" s="389"/>
      <c r="E103" s="387"/>
      <c r="F103" s="41"/>
      <c r="G103" s="389"/>
      <c r="H103" s="389"/>
      <c r="I103" s="387"/>
      <c r="J103" s="179"/>
      <c r="K103" s="179"/>
      <c r="L103" s="389"/>
      <c r="M103" s="387"/>
      <c r="N103" s="179"/>
      <c r="O103" s="179"/>
      <c r="P103" s="389"/>
      <c r="Q103" s="387"/>
      <c r="R103" s="179"/>
      <c r="S103" s="179"/>
      <c r="T103" s="389"/>
      <c r="U103" s="387"/>
      <c r="V103" s="356"/>
      <c r="W103" s="478"/>
      <c r="X103" s="179"/>
      <c r="Y103" s="488"/>
      <c r="Z103" s="356"/>
      <c r="AA103" s="478"/>
      <c r="AB103" s="179"/>
      <c r="AC103" s="488"/>
      <c r="AD103" s="356"/>
      <c r="AE103" s="478"/>
      <c r="AF103" s="179"/>
      <c r="AG103" s="488"/>
      <c r="AH103" s="356"/>
      <c r="AI103" s="478"/>
      <c r="AJ103" s="179"/>
      <c r="AK103" s="488"/>
      <c r="AL103" s="272"/>
      <c r="AM103" s="41"/>
      <c r="AN103" s="381"/>
      <c r="AO103" s="381"/>
      <c r="AP103" s="381"/>
      <c r="AQ103" s="381"/>
      <c r="AR103" s="381"/>
      <c r="AS103" s="381"/>
      <c r="AT103" s="381"/>
      <c r="AU103" s="381"/>
      <c r="AV103" s="381"/>
    </row>
    <row r="104" spans="1:48" x14ac:dyDescent="0.2">
      <c r="A104" s="373" t="s">
        <v>189</v>
      </c>
      <c r="B104" s="482">
        <v>-0.65957446808510634</v>
      </c>
      <c r="C104" s="388"/>
      <c r="D104" s="388"/>
      <c r="E104" s="386"/>
      <c r="F104" s="384"/>
      <c r="G104" s="388"/>
      <c r="H104" s="388"/>
      <c r="I104" s="386"/>
      <c r="J104" s="548"/>
      <c r="K104" s="548"/>
      <c r="L104" s="388"/>
      <c r="M104" s="386"/>
      <c r="N104" s="548"/>
      <c r="O104" s="548"/>
      <c r="P104" s="388"/>
      <c r="Q104" s="386"/>
      <c r="R104" s="548"/>
      <c r="S104" s="548"/>
      <c r="T104" s="388"/>
      <c r="U104" s="386"/>
      <c r="V104" s="482"/>
      <c r="W104" s="476"/>
      <c r="X104" s="548"/>
      <c r="Y104" s="487"/>
      <c r="Z104" s="482"/>
      <c r="AA104" s="476"/>
      <c r="AB104" s="548"/>
      <c r="AC104" s="487"/>
      <c r="AD104" s="482"/>
      <c r="AE104" s="476"/>
      <c r="AF104" s="548"/>
      <c r="AG104" s="487"/>
      <c r="AH104" s="482"/>
      <c r="AI104" s="476"/>
      <c r="AJ104" s="548"/>
      <c r="AK104" s="487"/>
      <c r="AL104" s="272"/>
      <c r="AM104" s="384">
        <v>-0.65957446808510634</v>
      </c>
      <c r="AN104" s="380"/>
      <c r="AO104" s="380"/>
      <c r="AP104" s="380"/>
      <c r="AQ104" s="380"/>
      <c r="AR104" s="380"/>
      <c r="AS104" s="380"/>
      <c r="AT104" s="380"/>
      <c r="AU104" s="380"/>
      <c r="AV104" s="380"/>
    </row>
    <row r="105" spans="1:48" ht="13.5" thickBot="1" x14ac:dyDescent="0.25">
      <c r="A105" s="481" t="s">
        <v>190</v>
      </c>
      <c r="B105" s="486">
        <v>-2.1276595744680851E-2</v>
      </c>
      <c r="C105" s="392"/>
      <c r="D105" s="392"/>
      <c r="E105" s="393"/>
      <c r="F105" s="391"/>
      <c r="G105" s="392"/>
      <c r="H105" s="392"/>
      <c r="I105" s="393"/>
      <c r="J105" s="391"/>
      <c r="K105" s="383"/>
      <c r="L105" s="392"/>
      <c r="M105" s="393"/>
      <c r="N105" s="391"/>
      <c r="O105" s="383"/>
      <c r="P105" s="392"/>
      <c r="Q105" s="393"/>
      <c r="R105" s="391"/>
      <c r="S105" s="383"/>
      <c r="T105" s="392"/>
      <c r="U105" s="393"/>
      <c r="V105" s="486"/>
      <c r="W105" s="796"/>
      <c r="X105" s="383"/>
      <c r="Y105" s="749"/>
      <c r="Z105" s="486"/>
      <c r="AA105" s="796"/>
      <c r="AB105" s="383"/>
      <c r="AC105" s="749"/>
      <c r="AD105" s="486"/>
      <c r="AE105" s="796"/>
      <c r="AF105" s="383"/>
      <c r="AG105" s="749"/>
      <c r="AH105" s="486"/>
      <c r="AI105" s="796"/>
      <c r="AJ105" s="383"/>
      <c r="AK105" s="749"/>
      <c r="AL105" s="272"/>
      <c r="AM105" s="391">
        <v>-2.1276595744680851E-2</v>
      </c>
      <c r="AN105" s="382"/>
      <c r="AO105" s="382"/>
      <c r="AP105" s="382"/>
      <c r="AQ105" s="382"/>
      <c r="AR105" s="382"/>
      <c r="AS105" s="382"/>
      <c r="AT105" s="382"/>
      <c r="AU105" s="382"/>
      <c r="AV105" s="382"/>
    </row>
    <row r="108" spans="1:48" hidden="1" x14ac:dyDescent="0.2">
      <c r="B108" s="92">
        <f t="shared" ref="B108:P108" si="0">+B13+B39+B109+B85</f>
        <v>1</v>
      </c>
      <c r="C108" s="92">
        <f t="shared" si="0"/>
        <v>1</v>
      </c>
      <c r="D108" s="92">
        <f t="shared" si="0"/>
        <v>0.999</v>
      </c>
      <c r="E108" s="92">
        <f t="shared" si="0"/>
        <v>1.0009999999999999</v>
      </c>
      <c r="F108" s="92">
        <f t="shared" si="0"/>
        <v>0.99999999999999989</v>
      </c>
      <c r="G108" s="92">
        <f t="shared" si="0"/>
        <v>0.99999999999999989</v>
      </c>
      <c r="H108" s="92">
        <f t="shared" si="0"/>
        <v>0.99899999999999989</v>
      </c>
      <c r="I108" s="92">
        <f t="shared" si="0"/>
        <v>1</v>
      </c>
      <c r="J108" s="92">
        <f t="shared" si="0"/>
        <v>1</v>
      </c>
      <c r="K108" s="92">
        <f t="shared" si="0"/>
        <v>1</v>
      </c>
      <c r="L108" s="92">
        <f t="shared" si="0"/>
        <v>1</v>
      </c>
      <c r="M108" s="92">
        <f t="shared" si="0"/>
        <v>0.999</v>
      </c>
      <c r="N108" s="92">
        <f t="shared" si="0"/>
        <v>1</v>
      </c>
      <c r="O108" s="92">
        <f t="shared" si="0"/>
        <v>1</v>
      </c>
      <c r="P108" s="92">
        <f t="shared" si="0"/>
        <v>1</v>
      </c>
      <c r="Q108" s="92">
        <v>0.999</v>
      </c>
      <c r="R108" s="92">
        <f>+R13+R39+R109+R85</f>
        <v>1</v>
      </c>
      <c r="S108" s="92">
        <f>+S13+S39+S109+S85</f>
        <v>0.999</v>
      </c>
      <c r="T108" s="92">
        <v>1</v>
      </c>
      <c r="U108" s="92">
        <f>+U13+U39+U109+U85</f>
        <v>1</v>
      </c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>
        <f>+AM13+AM39+AM109+AM85</f>
        <v>1</v>
      </c>
      <c r="AN108" s="92">
        <f>+AN13+AN39+AN109+AN85</f>
        <v>1</v>
      </c>
      <c r="AO108" s="92">
        <f>+AO13+AO39+AO109+AO85</f>
        <v>1</v>
      </c>
      <c r="AP108" s="92">
        <f>+AP13+AP39+AP109+AP85</f>
        <v>1</v>
      </c>
      <c r="AQ108" s="92">
        <f>+AQ13+AQ39+AQ109+AQ85</f>
        <v>1</v>
      </c>
    </row>
    <row r="109" spans="1:48" hidden="1" x14ac:dyDescent="0.2">
      <c r="B109" s="92">
        <f t="shared" ref="B109:U109" si="1">ROUND((B60/B10),3)</f>
        <v>0.126</v>
      </c>
      <c r="C109" s="92">
        <f t="shared" si="1"/>
        <v>0.16500000000000001</v>
      </c>
      <c r="D109" s="92">
        <f t="shared" si="1"/>
        <v>0.155</v>
      </c>
      <c r="E109" s="92">
        <f t="shared" si="1"/>
        <v>0.121</v>
      </c>
      <c r="F109" s="92">
        <f t="shared" si="1"/>
        <v>8.7999999999999995E-2</v>
      </c>
      <c r="G109" s="92">
        <f t="shared" si="1"/>
        <v>7.8E-2</v>
      </c>
      <c r="H109" s="92">
        <f t="shared" si="1"/>
        <v>7.4999999999999997E-2</v>
      </c>
      <c r="I109" s="92">
        <f t="shared" si="1"/>
        <v>6.8000000000000005E-2</v>
      </c>
      <c r="J109" s="92">
        <f t="shared" si="1"/>
        <v>5.8999999999999997E-2</v>
      </c>
      <c r="K109" s="92">
        <f t="shared" si="1"/>
        <v>5.7000000000000002E-2</v>
      </c>
      <c r="L109" s="92">
        <f t="shared" si="1"/>
        <v>4.2999999999999997E-2</v>
      </c>
      <c r="M109" s="92">
        <f t="shared" si="1"/>
        <v>3.9E-2</v>
      </c>
      <c r="N109" s="92">
        <f t="shared" si="1"/>
        <v>2.8000000000000001E-2</v>
      </c>
      <c r="O109" s="92">
        <f t="shared" si="1"/>
        <v>2.4E-2</v>
      </c>
      <c r="P109" s="92">
        <f t="shared" si="1"/>
        <v>2.9000000000000001E-2</v>
      </c>
      <c r="Q109" s="92">
        <f t="shared" si="1"/>
        <v>3.2000000000000001E-2</v>
      </c>
      <c r="R109" s="92">
        <f t="shared" si="1"/>
        <v>3.1E-2</v>
      </c>
      <c r="S109" s="92">
        <f t="shared" si="1"/>
        <v>3.3000000000000002E-2</v>
      </c>
      <c r="T109" s="92">
        <f t="shared" si="1"/>
        <v>2.8000000000000001E-2</v>
      </c>
      <c r="U109" s="92">
        <f t="shared" si="1"/>
        <v>2.4E-2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>
        <f>ROUND((AM60/AM10),3)</f>
        <v>0.14199999999999999</v>
      </c>
      <c r="AN109" s="92">
        <f>ROUND((AN60/AN10),3)</f>
        <v>7.6999999999999999E-2</v>
      </c>
      <c r="AO109" s="92">
        <f>ROUND((AO60/AO10),3)</f>
        <v>4.9000000000000002E-2</v>
      </c>
      <c r="AP109" s="92">
        <f>ROUND((AP60/AP10),3)</f>
        <v>2.8000000000000001E-2</v>
      </c>
      <c r="AQ109" s="92">
        <f>ROUND((AQ60/AQ10),3)</f>
        <v>2.9000000000000001E-2</v>
      </c>
    </row>
    <row r="110" spans="1:48" hidden="1" x14ac:dyDescent="0.2"/>
    <row r="111" spans="1:48" hidden="1" x14ac:dyDescent="0.2">
      <c r="B111" s="92">
        <f t="shared" ref="B111:AN111" si="2">IF(B108=100%,B109,B109+100%-B108)</f>
        <v>0.126</v>
      </c>
      <c r="C111" s="92">
        <f t="shared" si="2"/>
        <v>0.16500000000000001</v>
      </c>
      <c r="D111" s="92">
        <f t="shared" si="2"/>
        <v>0.15600000000000003</v>
      </c>
      <c r="E111" s="92">
        <f t="shared" si="2"/>
        <v>0.12000000000000011</v>
      </c>
      <c r="F111" s="92">
        <f t="shared" si="2"/>
        <v>8.7999999999999995E-2</v>
      </c>
      <c r="G111" s="92">
        <f t="shared" si="2"/>
        <v>7.8E-2</v>
      </c>
      <c r="H111" s="92">
        <f t="shared" si="2"/>
        <v>7.6000000000000068E-2</v>
      </c>
      <c r="I111" s="92">
        <f t="shared" si="2"/>
        <v>6.8000000000000005E-2</v>
      </c>
      <c r="J111" s="92">
        <f t="shared" si="2"/>
        <v>5.8999999999999997E-2</v>
      </c>
      <c r="K111" s="92">
        <f>IF(K108=100%,K109,K109+100%-K108)</f>
        <v>5.7000000000000002E-2</v>
      </c>
      <c r="L111" s="92">
        <f t="shared" si="2"/>
        <v>4.2999999999999997E-2</v>
      </c>
      <c r="M111" s="92">
        <f t="shared" si="2"/>
        <v>3.9999999999999925E-2</v>
      </c>
      <c r="N111" s="92">
        <f t="shared" ref="N111:U111" si="3">IF(N108=100%,N109,N109+100%-N108)</f>
        <v>2.8000000000000001E-2</v>
      </c>
      <c r="O111" s="92">
        <f t="shared" si="3"/>
        <v>2.4E-2</v>
      </c>
      <c r="P111" s="92">
        <f t="shared" si="3"/>
        <v>2.9000000000000001E-2</v>
      </c>
      <c r="Q111" s="92">
        <f t="shared" si="3"/>
        <v>3.3000000000000029E-2</v>
      </c>
      <c r="R111" s="92">
        <f t="shared" si="3"/>
        <v>3.1E-2</v>
      </c>
      <c r="S111" s="92">
        <f t="shared" si="3"/>
        <v>3.3999999999999919E-2</v>
      </c>
      <c r="T111" s="92">
        <f t="shared" si="3"/>
        <v>2.8000000000000001E-2</v>
      </c>
      <c r="U111" s="92">
        <f t="shared" si="3"/>
        <v>2.4E-2</v>
      </c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>
        <f t="shared" si="2"/>
        <v>0.14199999999999999</v>
      </c>
      <c r="AN111" s="92">
        <f t="shared" si="2"/>
        <v>7.6999999999999999E-2</v>
      </c>
      <c r="AO111" s="92">
        <f>IF(AO108=100%,AO109,AO109+100%-AO108)</f>
        <v>4.9000000000000002E-2</v>
      </c>
      <c r="AP111" s="92">
        <f>IF(AP108=100%,AP109,AP109+100%-AP108)</f>
        <v>2.8000000000000001E-2</v>
      </c>
      <c r="AQ111" s="92">
        <f>IF(AQ108=100%,AQ109,AQ109+100%-AQ108)</f>
        <v>2.9000000000000001E-2</v>
      </c>
    </row>
  </sheetData>
  <pageMargins left="0.2" right="0.2" top="0.5" bottom="0.5" header="0" footer="0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Introduction</vt:lpstr>
      <vt:lpstr>P&amp;L</vt:lpstr>
      <vt:lpstr>Balance Sheet</vt:lpstr>
      <vt:lpstr>Cash Flow</vt:lpstr>
      <vt:lpstr>Revenue</vt:lpstr>
      <vt:lpstr>Recon GAAP to non-GAAP</vt:lpstr>
      <vt:lpstr>Adj EBITDA Calculation</vt:lpstr>
      <vt:lpstr>GAAP Reconciliation-Segments</vt:lpstr>
      <vt:lpstr>'Adj EBITDA Calculation'!Print_Area</vt:lpstr>
      <vt:lpstr>Introduction!Print_Area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James</dc:creator>
  <cp:lastModifiedBy>Leonie Waterreus</cp:lastModifiedBy>
  <cp:lastPrinted>2020-01-15T15:22:46Z</cp:lastPrinted>
  <dcterms:created xsi:type="dcterms:W3CDTF">2010-10-18T10:27:02Z</dcterms:created>
  <dcterms:modified xsi:type="dcterms:W3CDTF">2020-04-27T09:27:42Z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